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875" tabRatio="867" activeTab="0"/>
  </bookViews>
  <sheets>
    <sheet name="記載案内" sheetId="1" r:id="rId1"/>
    <sheet name="医療機関情報" sheetId="2" r:id="rId2"/>
    <sheet name="医療機関情報2" sheetId="3" state="hidden" r:id="rId3"/>
    <sheet name="ｽｹｼﾞｭｰﾙ" sheetId="4" r:id="rId4"/>
    <sheet name="ﾁｪｯｸ表" sheetId="5" r:id="rId5"/>
    <sheet name="IRB委員情報" sheetId="6" r:id="rId6"/>
    <sheet name="依頼者情報" sheetId="7" r:id="rId7"/>
    <sheet name="CRO情報" sheetId="8" r:id="rId8"/>
    <sheet name="治験情報" sheetId="9" r:id="rId9"/>
    <sheet name="治験算定" sheetId="10" r:id="rId10"/>
    <sheet name="製造販売算定" sheetId="11" r:id="rId11"/>
    <sheet name="治験ﾎﾟｲﾝﾄ" sheetId="12" r:id="rId12"/>
    <sheet name="治験薬ﾎﾟｲﾝﾄ" sheetId="13" r:id="rId13"/>
    <sheet name="差込抽出" sheetId="14" r:id="rId14"/>
    <sheet name="契約起案" sheetId="15" r:id="rId15"/>
  </sheets>
  <definedNames>
    <definedName name="_xlnm.Print_Area" localSheetId="5">'IRB委員情報'!$A$6:$D$35</definedName>
    <definedName name="_xlnm.Print_Area" localSheetId="3">'ｽｹｼﾞｭｰﾙ'!$A$1:$F$36</definedName>
    <definedName name="_xlnm.Print_Area" localSheetId="14">'契約起案'!$B$1:$H$61</definedName>
    <definedName name="_xlnm.Print_Area" localSheetId="11">'治験ﾎﾟｲﾝﾄ'!$A$1:$G$29</definedName>
    <definedName name="_xlnm.Print_Area" localSheetId="9">'治験算定'!$A$1:$D$20</definedName>
    <definedName name="_xlnm.Print_Area" localSheetId="8">'治験情報'!$A$4:$B$44</definedName>
    <definedName name="_xlnm.Print_Area" localSheetId="12">'治験薬ﾎﾟｲﾝﾄ'!$A$1:$G$23</definedName>
    <definedName name="_xlnm.Print_Area" localSheetId="10">'製造販売算定'!$A$1:$D$22</definedName>
  </definedNames>
  <calcPr fullCalcOnLoad="1"/>
</workbook>
</file>

<file path=xl/comments7.xml><?xml version="1.0" encoding="utf-8"?>
<comments xmlns="http://schemas.openxmlformats.org/spreadsheetml/2006/main">
  <authors>
    <author> </author>
  </authors>
  <commentList>
    <comment ref="B11" authorId="0">
      <text>
        <r>
          <rPr>
            <b/>
            <sz val="9"/>
            <rFont val="ＭＳ Ｐゴシック"/>
            <family val="3"/>
          </rPr>
          <t>”〒”記号を先頭に入れて下さい。</t>
        </r>
      </text>
    </comment>
  </commentList>
</comments>
</file>

<file path=xl/comments8.xml><?xml version="1.0" encoding="utf-8"?>
<comments xmlns="http://schemas.openxmlformats.org/spreadsheetml/2006/main">
  <authors>
    <author> </author>
  </authors>
  <commentList>
    <comment ref="B8" authorId="0">
      <text>
        <r>
          <rPr>
            <b/>
            <sz val="9"/>
            <rFont val="ＭＳ Ｐゴシック"/>
            <family val="3"/>
          </rPr>
          <t>”〒”記号を先頭に入れて下さい。</t>
        </r>
      </text>
    </comment>
  </commentList>
</comments>
</file>

<file path=xl/comments9.xml><?xml version="1.0" encoding="utf-8"?>
<comments xmlns="http://schemas.openxmlformats.org/spreadsheetml/2006/main">
  <authors>
    <author>yoshino</author>
  </authors>
  <commentList>
    <comment ref="B8" authorId="0">
      <text>
        <r>
          <rPr>
            <sz val="9"/>
            <color indexed="10"/>
            <rFont val="ＭＳ Ｐゴシック"/>
            <family val="3"/>
          </rPr>
          <t>治験の場合は”１”、製造販売後臨床試験の場合は”０．８”を入力して下さい。</t>
        </r>
        <r>
          <rPr>
            <sz val="9"/>
            <rFont val="ＭＳ Ｐゴシック"/>
            <family val="3"/>
          </rPr>
          <t xml:space="preserve">
</t>
        </r>
      </text>
    </comment>
  </commentList>
</comments>
</file>

<file path=xl/sharedStrings.xml><?xml version="1.0" encoding="utf-8"?>
<sst xmlns="http://schemas.openxmlformats.org/spreadsheetml/2006/main" count="1132" uniqueCount="938">
  <si>
    <t>研究担当者</t>
  </si>
  <si>
    <t>研究担当者指名理由</t>
  </si>
  <si>
    <t>実施希望期間開始日</t>
  </si>
  <si>
    <t>実施希望期間終了日</t>
  </si>
  <si>
    <t>研究結果報告書交付希望日</t>
  </si>
  <si>
    <t>担当者氏名</t>
  </si>
  <si>
    <t>担当者ｅ－ｍａｉｌ</t>
  </si>
  <si>
    <t>担当者ＦＡＸ</t>
  </si>
  <si>
    <t>担当者ＴＥＬ</t>
  </si>
  <si>
    <t>担当者所属</t>
  </si>
  <si>
    <t>投与期間：</t>
  </si>
  <si>
    <t>ＴＥＬ：</t>
  </si>
  <si>
    <t>ＦＡＸ：</t>
  </si>
  <si>
    <t>e-mail：</t>
  </si>
  <si>
    <t>発議印（施行年月日、文書番号等）</t>
  </si>
  <si>
    <t>平成　　年　　月　　日</t>
  </si>
  <si>
    <t>平成　　年　　月　　日</t>
  </si>
  <si>
    <t>起　案　者</t>
  </si>
  <si>
    <t>氏　名</t>
  </si>
  <si>
    <t>の受託研究契約について（起案）</t>
  </si>
  <si>
    <t>統括診
療部長</t>
  </si>
  <si>
    <t>臨床研
究部長</t>
  </si>
  <si>
    <t>財務管
理係長</t>
  </si>
  <si>
    <t>下記受託研究は</t>
  </si>
  <si>
    <t xml:space="preserve">          されました。つきましては、別添（案）のとおり契約してよろしいかお伺します。</t>
  </si>
  <si>
    <t>契約者：</t>
  </si>
  <si>
    <t>受託研究課題名：</t>
  </si>
  <si>
    <t>受託研究分類：</t>
  </si>
  <si>
    <t>契約症例数：</t>
  </si>
  <si>
    <t>契約金額：</t>
  </si>
  <si>
    <t>契約日：</t>
  </si>
  <si>
    <t>契約期間：</t>
  </si>
  <si>
    <t>～</t>
  </si>
  <si>
    <t>初回請求額：</t>
  </si>
  <si>
    <t>添付資料1：</t>
  </si>
  <si>
    <t>添付資料2：</t>
  </si>
  <si>
    <t>添付資料3：</t>
  </si>
  <si>
    <t>添付資料4：</t>
  </si>
  <si>
    <t>治験（製造販売後臨床試験）　申請スケジュール</t>
  </si>
  <si>
    <t>統括診療部長</t>
  </si>
  <si>
    <t>個々の治験について、要素毎に該当するポイントを求め、そのポイントを合計したものをその試験のポイント数とする。</t>
  </si>
  <si>
    <t>ウエイト</t>
  </si>
  <si>
    <t>Ⅰ</t>
  </si>
  <si>
    <t>Ⅱ</t>
  </si>
  <si>
    <t>Ⅲ</t>
  </si>
  <si>
    <t>ﾎﾟｲﾝﾄ数</t>
  </si>
  <si>
    <t>A</t>
  </si>
  <si>
    <t>軽症</t>
  </si>
  <si>
    <t>中等度</t>
  </si>
  <si>
    <t>謝金：</t>
  </si>
  <si>
    <t>人件費：</t>
  </si>
  <si>
    <t>(5)実施医療機関と利害関係を有しない委員：若干名</t>
  </si>
  <si>
    <t>(6)その他病院長が指名する者：若干名</t>
  </si>
  <si>
    <t>2　前項の委員の任期は３年とするが､再任は妨げない｡</t>
  </si>
  <si>
    <t>※　謝金、人件費はポイント表に反映されます。</t>
  </si>
  <si>
    <t xml:space="preserve">
分担医師
職名3</t>
  </si>
  <si>
    <t>甲名称</t>
  </si>
  <si>
    <t>甲住所</t>
  </si>
  <si>
    <t>乙住所</t>
  </si>
  <si>
    <t>乙名称</t>
  </si>
  <si>
    <t>被験薬ｺｰﾄﾞ</t>
  </si>
  <si>
    <t>治験課題名</t>
  </si>
  <si>
    <t>治験実施計画書ＮＯ</t>
  </si>
  <si>
    <t>治験の内容</t>
  </si>
  <si>
    <t>責任医師名</t>
  </si>
  <si>
    <t>責任医師
所属</t>
  </si>
  <si>
    <t>責任医師
職名</t>
  </si>
  <si>
    <t>分担医師名
1</t>
  </si>
  <si>
    <t>分担医師
所属1</t>
  </si>
  <si>
    <t>分担医師
職名1</t>
  </si>
  <si>
    <t>乙代表者名</t>
  </si>
  <si>
    <t>丙名称</t>
  </si>
  <si>
    <t>丙住所</t>
  </si>
  <si>
    <t>丙代表者名</t>
  </si>
  <si>
    <t>分担医師名
2</t>
  </si>
  <si>
    <t>分担医師
所属2</t>
  </si>
  <si>
    <t>※　依頼者に提供する治験審査委員会名簿になります。</t>
  </si>
  <si>
    <t>依頼者情報</t>
  </si>
  <si>
    <t>※　依頼者情報です。各様式、契約書等にリンクしています。</t>
  </si>
  <si>
    <t>開発業務受託機関情報</t>
  </si>
  <si>
    <t>※　開発業務受託機関情報です。各様式、契約書等にリンクしています。</t>
  </si>
  <si>
    <t>⑫消費税
（小数以下切捨て）</t>
  </si>
  <si>
    <t>薄い水色セルは自動計算、又は参照セルです。</t>
  </si>
  <si>
    <t>"治験ﾎﾟｲﾝﾄ","治験薬ﾎﾟｲﾝﾄ"シートの表は該当するセルを塗りつぶし、ポイント数値を入力して下さい。</t>
  </si>
  <si>
    <t>黄色のシート見出しは主に依頼者から提供される情報です。</t>
  </si>
  <si>
    <t>ピンクのシート見出しは主に医療機関から提供される情報です。</t>
  </si>
  <si>
    <t>ラベンダーのシート見出しは依頼者、医療機関の両者で作成します。</t>
  </si>
  <si>
    <t>Excel2003以前のバージョンではシート見出しに色がつきません。</t>
  </si>
  <si>
    <t>研究の内容：</t>
  </si>
  <si>
    <t>区分１：</t>
  </si>
  <si>
    <t>←（注）「治験」の場合は”１”、「製造販売後臨床試験」の場合は”０．８”を入力して下さい。</t>
  </si>
  <si>
    <t>算出額：合計ポイント数の１×6,000円×症例数　・・・①
（注）製造販売後臨床試験では"0.8"を乗じる。</t>
  </si>
  <si>
    <t>←（注）”数値”ではなく、文章を入力して下さい。</t>
  </si>
  <si>
    <t>（算定係数：”１”or”0.8”）区分２：</t>
  </si>
  <si>
    <t>起　案　用　紙</t>
  </si>
  <si>
    <t>ウエイト</t>
  </si>
  <si>
    <t>算出額：合計ポイント数×1,000円×症例数＝治験薬管理経費
（注）製造販売後臨床試験では"0.8"を乗じる。</t>
  </si>
  <si>
    <t>←</t>
  </si>
  <si>
    <t>入院</t>
  </si>
  <si>
    <t xml:space="preserve">同一適応に欧米で承認  </t>
  </si>
  <si>
    <t xml:space="preserve">オープン  </t>
  </si>
  <si>
    <t xml:space="preserve">同効薬のみ禁止  </t>
  </si>
  <si>
    <t>静注・特殊</t>
  </si>
  <si>
    <t xml:space="preserve">４週間以内  </t>
  </si>
  <si>
    <t>小児、
成人（高齢者、肝、腎障害等合併有）</t>
  </si>
  <si>
    <t xml:space="preserve">２０～２９  </t>
  </si>
  <si>
    <t xml:space="preserve">４以下 </t>
  </si>
  <si>
    <t>１０以上</t>
  </si>
  <si>
    <t xml:space="preserve">４９以下  </t>
  </si>
  <si>
    <t>Ⅱ相・Ⅲ層</t>
  </si>
  <si>
    <t>←</t>
  </si>
  <si>
    <t xml:space="preserve">合計ポイント数の２× 6,000円 　　　　・・・②
（注）製造販売後臨床試験では"0.8"を乗じる。 </t>
  </si>
  <si>
    <t xml:space="preserve">臨床試験研究費＝①＋② </t>
  </si>
  <si>
    <r>
      <t xml:space="preserve">②旅費
</t>
    </r>
    <r>
      <rPr>
        <sz val="8"/>
        <color indexed="8"/>
        <rFont val="ＭＳ Ｐゴシック"/>
        <family val="3"/>
      </rPr>
      <t>（小数以下四捨五入）</t>
    </r>
  </si>
  <si>
    <r>
      <t xml:space="preserve">③検査・画像診断料
</t>
    </r>
    <r>
      <rPr>
        <sz val="8"/>
        <color indexed="8"/>
        <rFont val="ＭＳ Ｐゴシック"/>
        <family val="3"/>
      </rPr>
      <t>（小数以下四捨五入）</t>
    </r>
  </si>
  <si>
    <t>当該試験に必要な追加の検査・画像診断料
算出基準：保険点数の１００／１３０×１０円</t>
  </si>
  <si>
    <r>
      <t xml:space="preserve">④製造販売後臨床試験研究経費
</t>
    </r>
    <r>
      <rPr>
        <sz val="8"/>
        <color indexed="8"/>
        <rFont val="ＭＳ Ｐゴシック"/>
        <family val="3"/>
      </rPr>
      <t>（小数以下四捨五入）</t>
    </r>
  </si>
  <si>
    <t xml:space="preserve">当該試験に関連して必要となる研究経費。（類似薬品の研究、対象疾病の研究、施設間の研究協議、補充的な非臨床研究、講演、文書作成、関連学会の参加費（旅費は別途②旅費にて積算）、モニタリング（試験計画書の範囲内）に要する経費。）
算出基準：ポイント数×0.8×6,000円×症例数
ポイント数の算出は、製造販売後臨床試験研究経費ポイント算出表の通り。ただし、P「症例発表」、Q「再審査・再評価申請用の文書等の作成」については、症例数を乗じないものとする。
</t>
  </si>
  <si>
    <r>
      <t xml:space="preserve">⑤調査医薬品管理経費
</t>
    </r>
    <r>
      <rPr>
        <sz val="8"/>
        <color indexed="8"/>
        <rFont val="ＭＳ Ｐゴシック"/>
        <family val="3"/>
      </rPr>
      <t>（小数以下四捨五入）</t>
    </r>
  </si>
  <si>
    <t xml:space="preserve">調査医薬品の保存、管理に要する経費。
算出基準：ポイント数×０．８×1,000円×症例数
ポイント数の算出は、添付調査医薬品管理ポイント算出表の通り。
</t>
  </si>
  <si>
    <r>
      <t xml:space="preserve">⑥備品費
</t>
    </r>
    <r>
      <rPr>
        <sz val="8"/>
        <color indexed="8"/>
        <rFont val="ＭＳ Ｐゴシック"/>
        <family val="3"/>
      </rPr>
      <t>（小数以下四捨五入）</t>
    </r>
  </si>
  <si>
    <r>
      <t xml:space="preserve">⑦人件費
</t>
    </r>
    <r>
      <rPr>
        <sz val="8"/>
        <color indexed="8"/>
        <rFont val="ＭＳ Ｐゴシック"/>
        <family val="3"/>
      </rPr>
      <t>（小数以下四捨五入）</t>
    </r>
  </si>
  <si>
    <r>
      <t xml:space="preserve">⑧委託料
</t>
    </r>
    <r>
      <rPr>
        <sz val="8"/>
        <color indexed="8"/>
        <rFont val="ＭＳ Ｐゴシック"/>
        <family val="3"/>
      </rPr>
      <t>（小数以下四捨五入）</t>
    </r>
  </si>
  <si>
    <t>⑨被験者負担の軽減（日常診療の範囲を超えて被験者に来院を求める場合であって、依頼者の同意が得られた場合のみ算定可能。）
（小数以下四捨五入）</t>
  </si>
  <si>
    <t>当該製造販売後臨床試験に必要な光熱水量、消耗品費、印刷製本費、通信運搬費、製造販売後臨床試験審査委員会等＊の事務処理に必要な経費、製造販売後臨床試験の進行の管理等に必要な経費。
算出基準：上記経費（①～⑨）の１０％</t>
  </si>
  <si>
    <r>
      <t xml:space="preserve">⑪管理費
</t>
    </r>
    <r>
      <rPr>
        <sz val="8"/>
        <color indexed="8"/>
        <rFont val="ＭＳ Ｐゴシック"/>
        <family val="3"/>
      </rPr>
      <t>（小数以下四捨五入）</t>
    </r>
  </si>
  <si>
    <t>算出基準：技術料、機械損料、建物使用料、製造販売後臨床試験管理経費（症例検索のためのデータベース作成費等）、その他①～⑩に該当しない製造販売後臨床試験関連経費として上記経費（①～⑨）の３０％</t>
  </si>
  <si>
    <t xml:space="preserve">医薬品の臨床試験に係る経費算出基準     </t>
  </si>
  <si>
    <t>②旅費
（小数以下四捨五入）</t>
  </si>
  <si>
    <r>
      <t xml:space="preserve">③臨床試験研究経費
</t>
    </r>
    <r>
      <rPr>
        <sz val="8"/>
        <color indexed="8"/>
        <rFont val="ＭＳ Ｐゴシック"/>
        <family val="3"/>
      </rPr>
      <t>（小数以下四捨五入）</t>
    </r>
  </si>
  <si>
    <t>当該治験（計画に関する研究を除く。）に関連して必要となる研究経費。（類似薬品の研究、対象疾病の研究、施設間の研究協議、補充的な非臨床研究、講演、文書作成、関連学会の参加費（旅費は別途②旅費にて積算）、モニタリング（治験計画書の範囲内）に要する経費。）
算出基準：ポイント数×6,000円×症例数
ポイント数の算出は、添付臨床試験研経費ポイント算出表の通り。ただし、「症例発表」、「承認申請に使用される文書等の作成」については、症例数を乗じないものとする。</t>
  </si>
  <si>
    <r>
      <t xml:space="preserve">④治験薬管理経費
</t>
    </r>
    <r>
      <rPr>
        <sz val="8"/>
        <color indexed="8"/>
        <rFont val="ＭＳ Ｐゴシック"/>
        <family val="3"/>
      </rPr>
      <t>（小数以下四捨五入）</t>
    </r>
  </si>
  <si>
    <t>治験薬の保存、管理に要する経費。
算出基準：ポイント数×1,000円×症例数
ポイント数の算出は、添付治験薬管理経費ポイント算出表の通り。</t>
  </si>
  <si>
    <r>
      <t xml:space="preserve">⑤備品費
</t>
    </r>
    <r>
      <rPr>
        <sz val="8"/>
        <color indexed="8"/>
        <rFont val="ＭＳ Ｐゴシック"/>
        <family val="3"/>
      </rPr>
      <t>（小数以下四捨五入）</t>
    </r>
  </si>
  <si>
    <r>
      <t xml:space="preserve">⑥人件費
</t>
    </r>
    <r>
      <rPr>
        <sz val="8"/>
        <color indexed="8"/>
        <rFont val="ＭＳ Ｐゴシック"/>
        <family val="3"/>
      </rPr>
      <t>（小数以下四捨五入）</t>
    </r>
  </si>
  <si>
    <r>
      <t xml:space="preserve">⑦委託料
</t>
    </r>
    <r>
      <rPr>
        <sz val="8"/>
        <color indexed="8"/>
        <rFont val="ＭＳ Ｐゴシック"/>
        <family val="3"/>
      </rPr>
      <t>（小数以下四捨五入）</t>
    </r>
  </si>
  <si>
    <t>臨床研究部</t>
  </si>
  <si>
    <t>(3)委員:：統括診療部長、看護部長、薬剤科長、医長若干名</t>
  </si>
  <si>
    <r>
      <t xml:space="preserve">⑧被験者負担の軽減
</t>
    </r>
    <r>
      <rPr>
        <sz val="8"/>
        <color indexed="8"/>
        <rFont val="ＭＳ Ｐゴシック"/>
        <family val="3"/>
      </rPr>
      <t>（小数以下四捨五入）</t>
    </r>
  </si>
  <si>
    <t>交通費の負担増等治験参加に伴う被験者（外来）の負担を軽減するための経費。
算出基準：７，０００円×来院回数×症例数</t>
  </si>
  <si>
    <r>
      <t xml:space="preserve">⑨事務費
</t>
    </r>
    <r>
      <rPr>
        <sz val="8"/>
        <color indexed="8"/>
        <rFont val="ＭＳ Ｐゴシック"/>
        <family val="3"/>
      </rPr>
      <t>（小数以下四捨五入）</t>
    </r>
  </si>
  <si>
    <t>当該治験に必要な光熱水量、消耗品費、印刷製本費、通信運搬費、治験審査委員会等＊の事務処理に必要な経費、治験の進行の管理等に必要な経費。
算出基準：上記経費（①～⑧）の１０％</t>
  </si>
  <si>
    <r>
      <t xml:space="preserve">⑩管理費
</t>
    </r>
    <r>
      <rPr>
        <sz val="8"/>
        <color indexed="8"/>
        <rFont val="ＭＳ Ｐゴシック"/>
        <family val="3"/>
      </rPr>
      <t>（小数以下四捨五入）</t>
    </r>
  </si>
  <si>
    <t>名簿</t>
  </si>
  <si>
    <t>役職</t>
  </si>
  <si>
    <t>委員名</t>
  </si>
  <si>
    <t>備考</t>
  </si>
  <si>
    <t>外部委員</t>
  </si>
  <si>
    <t>事務部長</t>
  </si>
  <si>
    <t>看護部長</t>
  </si>
  <si>
    <t>企画課長</t>
  </si>
  <si>
    <t>治験審査委員会標準的業務手順書＜抜粋＞</t>
  </si>
  <si>
    <t>(治験審査委員会の設置及び構成)</t>
  </si>
  <si>
    <t>第3条　治験審査委員会は､病院長が指名する者をもって構成する｡なお､病院長は治験審査委員会の委員にはなれないものとする｡</t>
  </si>
  <si>
    <t>(4)医学､歯学､薬学その他の医療又は臨床試験に関する専門的知識を有する者以外の委員（下記(5)の委員を除く）：事務部長、企画課長</t>
  </si>
  <si>
    <t>独立行政法人国立病院機構</t>
  </si>
  <si>
    <t>黄色セルは主に依頼者が入力する情報です。</t>
  </si>
  <si>
    <t>ローズカラーセルは主に医療機関が入力する情報です。</t>
  </si>
  <si>
    <t>←（注）区分２を入力すると、「治験」または「製造販売後臨床試験」の別が表示されます。</t>
  </si>
  <si>
    <t>治験（製造販売後臨床試験）依頼資料の作成について</t>
  </si>
  <si>
    <t>保険点数表より算出した添付資料参照</t>
  </si>
  <si>
    <t>当該製造販売後臨床試験の遂行に必要な協力者（専門的・技術的知識の提供者、部外者の製造販売後臨床試験審査委員会等＊）に対して支払う経費。
算出基準：③の３％</t>
  </si>
  <si>
    <t>当該製造販売後臨床試験の遂行に必要な旅費。算出基準：「独立行政法人国立病院機構旅費規程」による。</t>
  </si>
  <si>
    <t>当該製造販売後臨床試験において求められている結果を導くために必要不可欠であり、かつ、施設で保有していない機械器具（保有していても当該製造販売後臨床試験に用いることのできない場合を含む。）の購入に要する経費。</t>
  </si>
  <si>
    <t>当該製造販売後臨床試験に従事する職員に係る人件費（給料、各種手当等）。
算出基準：③の４０％</t>
  </si>
  <si>
    <t>当該製造販売後臨床試験に関連する製造販売後臨床試験審査委員会等の速記委託、製造販売後臨床試験関係書類の保管会社への保存委託、CRC等製造販売後臨床試験関連職員の派遣等に要する経費。</t>
  </si>
  <si>
    <t>交通費の負担増等製造販売後臨床試験参加に伴う被験者（外来）の負担を軽減するための経費。
算出基準：７，０００円×来院回数×症例数</t>
  </si>
  <si>
    <t>⑭初回請求
（小数以下四捨五入）</t>
  </si>
  <si>
    <t>⑮1症例毎の請求額
（小数以下四捨五入）</t>
  </si>
  <si>
    <t>⑯請求総額</t>
  </si>
  <si>
    <t>⑰ 合計と請求金額の差額</t>
  </si>
  <si>
    <t xml:space="preserve">製造販売後臨床試験に係る経費算出基準     </t>
  </si>
  <si>
    <r>
      <t xml:space="preserve">①謝金
</t>
    </r>
    <r>
      <rPr>
        <sz val="8"/>
        <color indexed="8"/>
        <rFont val="ＭＳ Ｐゴシック"/>
        <family val="3"/>
      </rPr>
      <t>（小数以下四捨五入）</t>
    </r>
  </si>
  <si>
    <r>
      <t xml:space="preserve">⑩事務費
</t>
    </r>
    <r>
      <rPr>
        <sz val="8"/>
        <color indexed="8"/>
        <rFont val="ＭＳ Ｐゴシック"/>
        <family val="3"/>
      </rPr>
      <t>（小数以下四捨五入）</t>
    </r>
  </si>
  <si>
    <r>
      <t xml:space="preserve">⑬合計
</t>
    </r>
    <r>
      <rPr>
        <sz val="8"/>
        <color indexed="8"/>
        <rFont val="ＭＳ Ｐゴシック"/>
        <family val="3"/>
      </rPr>
      <t>（小数以下切捨て）</t>
    </r>
  </si>
  <si>
    <t>←（注）研究申込書の同欄とリンクしています。</t>
  </si>
  <si>
    <t>SOP条項</t>
  </si>
  <si>
    <t>第3条(1)</t>
  </si>
  <si>
    <t>第3条(5)</t>
  </si>
  <si>
    <t>第3条(3)</t>
  </si>
  <si>
    <t>第3条(4)</t>
  </si>
  <si>
    <t>福岡東医療センター</t>
  </si>
  <si>
    <t>福岡県古賀市千鳥1-1-1</t>
  </si>
  <si>
    <t>IRBの名称：</t>
  </si>
  <si>
    <t>ＩＲＢ名簿</t>
  </si>
  <si>
    <t>治験（製造販売後臨床試験）
実施計画書作成日：</t>
  </si>
  <si>
    <t>治験（製造販売後臨床試験）
実施計画書版数：</t>
  </si>
  <si>
    <t>合計ポイント</t>
  </si>
  <si>
    <t>治験情報
区分2</t>
  </si>
  <si>
    <t>治験情報
症例数</t>
  </si>
  <si>
    <t>下記のデータが入力されてない場合、表示されません。</t>
  </si>
  <si>
    <t>←合計は製造販売後臨床試験の場合は表示されません。</t>
  </si>
  <si>
    <t>←合計は治験の場合は表示されません。</t>
  </si>
  <si>
    <t>←（注）”治験審査委員会”、”受託研究審査委員会”を入力して下さい。</t>
  </si>
  <si>
    <t>（注）分担医師は９名までしか対応していません。</t>
  </si>
  <si>
    <t>←（注）「医療機関情報シート」の治験審査委員会名が入ると表示されます。</t>
  </si>
  <si>
    <t>←（注）「医療機関情報シート」の医療機関名が入ると表示されます。</t>
  </si>
  <si>
    <t>この形式は決まったものではありません。</t>
  </si>
  <si>
    <t>本シートはＩＲＢ委員名簿として依頼者に利用してもらっています。</t>
  </si>
  <si>
    <t>「SOP条項」は様式５とはリンクしていません。</t>
  </si>
  <si>
    <t>すべてのIRB委員を入力し、不要な行は削除して下さい。</t>
  </si>
  <si>
    <t>不足する場合は、追加して下さい。</t>
  </si>
  <si>
    <t>その際は、「様式５シート」も同様の処理をして下さい。</t>
  </si>
  <si>
    <t>その際は、「様式５シート」も行を追加し、リンク設定をして下さい。</t>
  </si>
  <si>
    <t>SOPの抜粋は必ずしも必要としません。</t>
  </si>
  <si>
    <t>←（注）旅費算定シートの合計欄とリンクしています。</t>
  </si>
  <si>
    <t>←（注）別途算定し、直接入力して下さい。</t>
  </si>
  <si>
    <t>←（注）「治験薬ポイントシート」の合計欄とリンクしています。</t>
  </si>
  <si>
    <t>←（注）「治験ポイントシート」の合計欄とリンクしています。</t>
  </si>
  <si>
    <t>管理経費ポイント算出表</t>
  </si>
  <si>
    <t>治験（製造販売後臨床試験）
課題名：</t>
  </si>
  <si>
    <t>治験（製造販売後臨床試験）
全体の例数：</t>
  </si>
  <si>
    <t>治験（製造販売後臨床試験）
責任医師を希望した理由：</t>
  </si>
  <si>
    <t>IRB開催日：</t>
  </si>
  <si>
    <t>※　治験（製造販売後臨床試験）情報です。各様式、契約書等にリンクしています。</t>
  </si>
  <si>
    <t>治験（製造販売後臨床試験）依頼　殿</t>
  </si>
  <si>
    <t>治験（製造販売後臨床試験）情報</t>
  </si>
  <si>
    <t>整理番号は通常契約後、治験管理室で決定します。</t>
  </si>
  <si>
    <t>←（注）”独立行政法人国立病院機構”以降の病院名を記入してください。</t>
  </si>
  <si>
    <t>←（注）通常”院長”と記入してください。</t>
  </si>
  <si>
    <t>←（注）郵便番号は不要です。</t>
  </si>
  <si>
    <t>分担医師
職名2</t>
  </si>
  <si>
    <t>分担医師名
3</t>
  </si>
  <si>
    <t>分担医師
所属3</t>
  </si>
  <si>
    <t>分担医師名
4</t>
  </si>
  <si>
    <t>分担医師
所属4</t>
  </si>
  <si>
    <t>分担医師
職名4</t>
  </si>
  <si>
    <t>分担医師名
5</t>
  </si>
  <si>
    <t>分担医師
所属5</t>
  </si>
  <si>
    <t>分担医師
職名5</t>
  </si>
  <si>
    <t>分担医師名
6</t>
  </si>
  <si>
    <t>分担医師
所属6</t>
  </si>
  <si>
    <t>分担医師
職名6</t>
  </si>
  <si>
    <t>分担医師名
7</t>
  </si>
  <si>
    <t>分担医師
所属7</t>
  </si>
  <si>
    <t>分担医師
職名7</t>
  </si>
  <si>
    <t>分担医師名
8</t>
  </si>
  <si>
    <t>分担医師
所属8</t>
  </si>
  <si>
    <t>分担医師
職名8</t>
  </si>
  <si>
    <t>分担医師名
9</t>
  </si>
  <si>
    <t>分担医師
所属9</t>
  </si>
  <si>
    <t>分担医師
職名9</t>
  </si>
  <si>
    <t>被験者数</t>
  </si>
  <si>
    <t>契約金額</t>
  </si>
  <si>
    <t>消費税</t>
  </si>
  <si>
    <t>初期費用
30％</t>
  </si>
  <si>
    <t>甲代表者名</t>
  </si>
  <si>
    <t>院長</t>
  </si>
  <si>
    <t>乙代表者役職名</t>
  </si>
  <si>
    <t>甲代表者役職名</t>
  </si>
  <si>
    <t>丙代表者役職名</t>
  </si>
  <si>
    <t>重症・重篤</t>
  </si>
  <si>
    <t>B</t>
  </si>
  <si>
    <t>外来</t>
  </si>
  <si>
    <t>C</t>
  </si>
  <si>
    <t>D</t>
  </si>
  <si>
    <t>E</t>
  </si>
  <si>
    <t>F</t>
  </si>
  <si>
    <t>G</t>
  </si>
  <si>
    <t>H</t>
  </si>
  <si>
    <t>I</t>
  </si>
  <si>
    <t>J</t>
  </si>
  <si>
    <t>K</t>
  </si>
  <si>
    <t>L</t>
  </si>
  <si>
    <t>M</t>
  </si>
  <si>
    <t>N</t>
  </si>
  <si>
    <t>O</t>
  </si>
  <si>
    <t>P</t>
  </si>
  <si>
    <t>Q</t>
  </si>
  <si>
    <t>R</t>
  </si>
  <si>
    <t>S</t>
  </si>
  <si>
    <t xml:space="preserve">Ⅰ層 </t>
  </si>
  <si>
    <t>合計ポイント数</t>
  </si>
  <si>
    <t>１．Q及びRを除いた合計ポイント数</t>
  </si>
  <si>
    <r>
      <t xml:space="preserve">①謝金
</t>
    </r>
    <r>
      <rPr>
        <sz val="8"/>
        <color indexed="8"/>
        <rFont val="ＭＳ Ｐゴシック"/>
        <family val="3"/>
      </rPr>
      <t>（小数以下四捨五入）</t>
    </r>
  </si>
  <si>
    <t>当該治験に関連する治験審査委員会等の速記委託、治験関係書類の保管会社への保存委託、CRC等治験関連職員の派遣等に要する経費。</t>
  </si>
  <si>
    <t>項目</t>
  </si>
  <si>
    <t>算出基準</t>
  </si>
  <si>
    <t>金額</t>
  </si>
  <si>
    <t>備考</t>
  </si>
  <si>
    <t>当該治験の遂行に必要な旅費。算出基準：「独立行政法人国立病院機構旅費規程」による。</t>
  </si>
  <si>
    <t>当該治験において求められている結果を導くために必要不可欠であり、かつ、施設で保有していない機械器具（保有していても当該治験に用いることのできない場合を含む。）の購入に要する経費。</t>
  </si>
  <si>
    <t>算出基準：技術料、機械損料、建物使用料、治験管理経費（症例検索のためのデータベース作成費等）、その他①～⑨に該当しない治験関連経費として上記経費（①～⑨）の３０％</t>
  </si>
  <si>
    <t>ポイント表参照</t>
  </si>
  <si>
    <t>別添参照</t>
  </si>
  <si>
    <t>合　計（①～⑪の総和）</t>
  </si>
  <si>
    <t>整理番号：</t>
  </si>
  <si>
    <t>担当者名：</t>
  </si>
  <si>
    <t>予定契約症例数：</t>
  </si>
  <si>
    <t>治験責任医師：</t>
  </si>
  <si>
    <t>PHS：8105</t>
  </si>
  <si>
    <t>契約時請求額：（⑫の30%）</t>
  </si>
  <si>
    <t>出来高払：（（⑫-⑬）／症例数）</t>
  </si>
  <si>
    <t xml:space="preserve">別添参照
</t>
  </si>
  <si>
    <t>ポイント</t>
  </si>
  <si>
    <t>(ｳｴｲﾄ×１)</t>
  </si>
  <si>
    <t xml:space="preserve"> (ｳｴｲﾄ×３)</t>
  </si>
  <si>
    <t>(ｳｴｲﾄ×５)</t>
  </si>
  <si>
    <t>対象疾患の重症度</t>
  </si>
  <si>
    <t>入院・外来の別</t>
  </si>
  <si>
    <t xml:space="preserve">  </t>
  </si>
  <si>
    <t>治験薬製造承認の状況</t>
  </si>
  <si>
    <t xml:space="preserve">他の適応に国内で承認  </t>
  </si>
  <si>
    <t>未承認</t>
  </si>
  <si>
    <t>デザイン</t>
  </si>
  <si>
    <t xml:space="preserve">単盲検  </t>
  </si>
  <si>
    <t>二重盲検</t>
  </si>
  <si>
    <t>プラセボの使用</t>
  </si>
  <si>
    <t xml:space="preserve">使用  </t>
  </si>
  <si>
    <t xml:space="preserve"> </t>
  </si>
  <si>
    <t>併用薬の使用</t>
  </si>
  <si>
    <t xml:space="preserve">同効薬でも不変使用可  </t>
  </si>
  <si>
    <t>全面禁止</t>
  </si>
  <si>
    <t>治験薬の投与経路</t>
  </si>
  <si>
    <t xml:space="preserve">内用・外用  </t>
  </si>
  <si>
    <t xml:space="preserve">皮下・筋注  </t>
  </si>
  <si>
    <t>治験薬の投与期間</t>
  </si>
  <si>
    <t xml:space="preserve">５～２４週  </t>
  </si>
  <si>
    <t>２５～４９週、５０週以上は、２５週毎に９ポイント加算する。</t>
  </si>
  <si>
    <t>被験者層</t>
  </si>
  <si>
    <t xml:space="preserve">成人  </t>
  </si>
  <si>
    <t>乳児、新生児</t>
  </si>
  <si>
    <t>被験者の選出（適格＋除外基準数）</t>
  </si>
  <si>
    <t xml:space="preserve">１９以下  </t>
  </si>
  <si>
    <t>３０以上</t>
  </si>
  <si>
    <t>チェックポイントの経過観察回数</t>
  </si>
  <si>
    <t>臨床研究部長</t>
  </si>
  <si>
    <t>第3条(2)</t>
  </si>
  <si>
    <t>副院長</t>
  </si>
  <si>
    <t>(1)委員長： 臨床研究部長</t>
  </si>
  <si>
    <t xml:space="preserve">５～９  </t>
  </si>
  <si>
    <t>１０以上</t>
  </si>
  <si>
    <t>臨床症状観察項目数</t>
  </si>
  <si>
    <t xml:space="preserve">４以下  </t>
  </si>
  <si>
    <t>一般的検査＋非侵襲的機能検査及び画像診断項目数</t>
  </si>
  <si>
    <t xml:space="preserve">５０～９９  </t>
  </si>
  <si>
    <t>１００以上</t>
  </si>
  <si>
    <t>侵襲的機能検査及び画像診断回数</t>
  </si>
  <si>
    <t xml:space="preserve">×回数         </t>
  </si>
  <si>
    <t>特殊検査のための検体採取回数</t>
  </si>
  <si>
    <t>生検回数</t>
  </si>
  <si>
    <t>症例発表</t>
  </si>
  <si>
    <t xml:space="preserve"> １回 </t>
  </si>
  <si>
    <t>承認申請に使用される文書等の作成</t>
  </si>
  <si>
    <t xml:space="preserve">３０枚以内  </t>
  </si>
  <si>
    <t xml:space="preserve">３１～５０枚  </t>
  </si>
  <si>
    <t>５１枚以上</t>
  </si>
  <si>
    <t>相の種類</t>
  </si>
  <si>
    <t>２．Q及びRの合計ポイント数</t>
  </si>
  <si>
    <t>Ⅰ</t>
  </si>
  <si>
    <t>Ⅱ</t>
  </si>
  <si>
    <t>Ⅲ</t>
  </si>
  <si>
    <t>ﾎﾟｲﾝﾄ数</t>
  </si>
  <si>
    <t>(ｳｴｲﾄ×２)</t>
  </si>
  <si>
    <t>(ｳｴｲﾄ×３)</t>
  </si>
  <si>
    <t/>
  </si>
  <si>
    <t>A</t>
  </si>
  <si>
    <t>治験薬の剤型</t>
  </si>
  <si>
    <t>1</t>
  </si>
  <si>
    <t>内　服</t>
  </si>
  <si>
    <t>外　用</t>
  </si>
  <si>
    <t>注　射</t>
  </si>
  <si>
    <t>B</t>
  </si>
  <si>
    <t>2</t>
  </si>
  <si>
    <t>オープン</t>
  </si>
  <si>
    <t>単盲検</t>
  </si>
  <si>
    <t>C</t>
  </si>
  <si>
    <t>投与期間</t>
  </si>
  <si>
    <t>3</t>
  </si>
  <si>
    <t>４週間以内</t>
  </si>
  <si>
    <t>５～２４週</t>
  </si>
  <si>
    <t>D</t>
  </si>
  <si>
    <t>調剤及び出庫回数</t>
  </si>
  <si>
    <t>単　回</t>
  </si>
  <si>
    <t>５回以下</t>
  </si>
  <si>
    <t>６回以上</t>
  </si>
  <si>
    <t>E</t>
  </si>
  <si>
    <t>保存状況</t>
  </si>
  <si>
    <t>室　温</t>
  </si>
  <si>
    <t>冷所又は遮光</t>
  </si>
  <si>
    <t>冷所及び遮光</t>
  </si>
  <si>
    <t>F</t>
  </si>
  <si>
    <t>単相か複相か</t>
  </si>
  <si>
    <t>２つの相同時</t>
  </si>
  <si>
    <t>３つ以上</t>
  </si>
  <si>
    <t>G</t>
  </si>
  <si>
    <t>単科か複数科か</t>
  </si>
  <si>
    <t>２科</t>
  </si>
  <si>
    <t>３科以上</t>
  </si>
  <si>
    <t>H</t>
  </si>
  <si>
    <t>同一治療薬での対象疾患の数</t>
  </si>
  <si>
    <t>２つ</t>
  </si>
  <si>
    <t>I</t>
  </si>
  <si>
    <t>ウォッシュアウト時のプラセボの使用</t>
  </si>
  <si>
    <t>有</t>
  </si>
  <si>
    <t>J</t>
  </si>
  <si>
    <t>特殊説明文書等の添付</t>
  </si>
  <si>
    <t>K</t>
  </si>
  <si>
    <t>治験薬の種目</t>
  </si>
  <si>
    <t>毒・劇薬（予定）</t>
  </si>
  <si>
    <t>向精神薬・麻薬</t>
  </si>
  <si>
    <t>L</t>
  </si>
  <si>
    <t>併用薬の交付</t>
  </si>
  <si>
    <t>１種</t>
  </si>
  <si>
    <t>２種</t>
  </si>
  <si>
    <t>３種以上</t>
  </si>
  <si>
    <t>M</t>
  </si>
  <si>
    <t>併用適用時併用薬チェック</t>
  </si>
  <si>
    <t>N</t>
  </si>
  <si>
    <t>請求医のチェック</t>
  </si>
  <si>
    <t>２名以下</t>
  </si>
  <si>
    <t>３～５名</t>
  </si>
  <si>
    <t>６名以上</t>
  </si>
  <si>
    <t>O</t>
  </si>
  <si>
    <t>治験薬規格数</t>
  </si>
  <si>
    <t>３以上</t>
  </si>
  <si>
    <t>P</t>
  </si>
  <si>
    <t>治験期間（１か月単位）</t>
  </si>
  <si>
    <t>×月数（治験薬の保存・管理）</t>
  </si>
  <si>
    <t>合計ポイント数</t>
  </si>
  <si>
    <t>臨床研究経費ポイント算出表</t>
  </si>
  <si>
    <t>被験薬コード：</t>
  </si>
  <si>
    <t>印</t>
  </si>
  <si>
    <t>入力事項は参照計算している場合がありますので、数値、文字等、ご注意下さい。</t>
  </si>
  <si>
    <t>初回契約時には、全費用の30％を請求します。</t>
  </si>
  <si>
    <t>症例毎の請求は、症例報告書完成時ではなく、症例確定時といたします。</t>
  </si>
  <si>
    <t>1症例としてカウントするタイミングを治験責任医師と合意しておいて下さい。</t>
  </si>
  <si>
    <t>治験管理室</t>
  </si>
  <si>
    <t>四捨五入した値を入力する</t>
  </si>
  <si>
    <t>独立行政法人国立病院機構</t>
  </si>
  <si>
    <t>研究開始希望日：</t>
  </si>
  <si>
    <t>研究終了希望日：</t>
  </si>
  <si>
    <t>起　案</t>
  </si>
  <si>
    <t>起案日</t>
  </si>
  <si>
    <t>決　裁</t>
  </si>
  <si>
    <t>研究課題名</t>
  </si>
  <si>
    <t>公　印</t>
  </si>
  <si>
    <t>契約依頼者</t>
  </si>
  <si>
    <t>代表者</t>
  </si>
  <si>
    <t>施行上の注意</t>
  </si>
  <si>
    <t>受託研究分類</t>
  </si>
  <si>
    <t>契約症例数</t>
  </si>
  <si>
    <t>契約</t>
  </si>
  <si>
    <t>契約金額</t>
  </si>
  <si>
    <t>契約日</t>
  </si>
  <si>
    <t>件　名</t>
  </si>
  <si>
    <t>契約終了日</t>
  </si>
  <si>
    <t>初回請求額</t>
  </si>
  <si>
    <t>院長</t>
  </si>
  <si>
    <t>副院長</t>
  </si>
  <si>
    <t>事務部長</t>
  </si>
  <si>
    <t>看護部長</t>
  </si>
  <si>
    <t>１症例当たりの請求額</t>
  </si>
  <si>
    <t>添付資料4</t>
  </si>
  <si>
    <t>チェック項目</t>
  </si>
  <si>
    <t>備考（ﾁｪｯｸ）</t>
  </si>
  <si>
    <t>（治験実施医療機関への長への事前提出）</t>
  </si>
  <si>
    <t>　治験の依頼をしようとする者は、あらかじめ、次に掲げる文書を実施医療機関の長に提出しなければならない。</t>
  </si>
  <si>
    <t>１）</t>
  </si>
  <si>
    <t>治験実施計画書</t>
  </si>
  <si>
    <t>２）</t>
  </si>
  <si>
    <t>治験薬概要書</t>
  </si>
  <si>
    <t>３）</t>
  </si>
  <si>
    <t>症例報告書の見本</t>
  </si>
  <si>
    <t>４）</t>
  </si>
  <si>
    <t>説明文書</t>
  </si>
  <si>
    <t>５）</t>
  </si>
  <si>
    <t>治験責任医師及び治験分担医師となるべき者の氏名を記載した文書</t>
  </si>
  <si>
    <t>６）</t>
  </si>
  <si>
    <t>治験の費用の負担について説明した文書</t>
  </si>
  <si>
    <t>７）</t>
  </si>
  <si>
    <t>被験者の健康被害の補償について説明した文書</t>
  </si>
  <si>
    <t>（治験実施計画書）</t>
  </si>
  <si>
    <t>第７条</t>
  </si>
  <si>
    <t>　治験の依頼をしようとする者は、次に掲げる事項を記載した治験実施計画書を作成しなければならない。</t>
  </si>
  <si>
    <t>実施医療機関の名称及び所在地</t>
  </si>
  <si>
    <t>治験責任医師となるべき者の氏名及び職名</t>
  </si>
  <si>
    <t>治験の目的</t>
  </si>
  <si>
    <t>被験薬の概要</t>
  </si>
  <si>
    <t>治験の方法</t>
  </si>
  <si>
    <t>８）</t>
  </si>
  <si>
    <t>被験者の選定に関する事項</t>
  </si>
  <si>
    <t>９）</t>
  </si>
  <si>
    <t>原資料の閲覧に関する事項</t>
  </si>
  <si>
    <t>10）</t>
  </si>
  <si>
    <t>記録（データを含む。）の保存に関する事項</t>
  </si>
  <si>
    <t>11）</t>
  </si>
  <si>
    <t>第１８条の規定により治験調整医師に委嘱した場合にあっては、その氏名及び職名</t>
  </si>
  <si>
    <t>12）</t>
  </si>
  <si>
    <t>第１８条の規定により治験調整委員会に委嘱した場合にあっては、これを構成する医師又は歯科医師の氏名及び職名</t>
  </si>
  <si>
    <t>13）</t>
  </si>
  <si>
    <t>第１９条に規定する効果安全性評価委員会を設置したときは、その旨</t>
  </si>
  <si>
    <t>　治験の依頼をしようとする者は、当該治験が被験者に対して治験薬の効果を有しないこと、及び第５０条第１項の同意を得ることが困難な者を対象にすることが予測される場合には、その 旨及び次に掲げる事項を治験実施計画書に記載しなければならない。</t>
  </si>
  <si>
    <t>当該治験が第５０条第１項の同意を得ることが困難と予測される者を対象にしなければならないことの説明</t>
  </si>
  <si>
    <t>当該治験が予測される被験者に対する不利益が必要な最小限度のものであることの説明</t>
  </si>
  <si>
    <t>　治験の依頼をしようとする者は、当該治験が第５０条第１項及び第２項の同意を得ることが困難と予測される者を対象にしている場合には、その旨及び次に掲げる事項を治験実施計画書に記載しなければならない。</t>
  </si>
  <si>
    <t>当該被験薬が、生命が危険な状態にある傷病者に対して、その生命の危険を回避するため緊急に使用される医薬品として、製造又は輸入の承認を申請することを予定しているものであることの説明</t>
  </si>
  <si>
    <t>現在における治療方法では被験者となるべき者に対して十分な効果が期待できないことの説明</t>
  </si>
  <si>
    <t>被験薬の使用により被験者となるべき者の生命の危険が回避できる可能性が十分にあることの説明</t>
  </si>
  <si>
    <t>第１９条に規定する効果安全性評価委員会が設置されている旨</t>
  </si>
  <si>
    <t>　第１項の規定により治験実施計画書を作成するときは、当該治験実施計画書の内容及びこれに従って治験を行うことについて、治験責任医師となるべき者の同意を得なければならない。</t>
  </si>
  <si>
    <t>　治験の依頼をしようとする者は、被験薬の品質、有効性及び安全性に関する事項その他の治験を適正に行うために重要な情報を知ったときは、必要に応じ、当該治験実施計画書を改訂しなければならない。この場合においては、前項の規定を準用する。</t>
  </si>
  <si>
    <t>治験実施体制</t>
  </si>
  <si>
    <t>治験実施計画書の標題、それを特定する番号及び日付。改訂が行われた場合には、改訂番号及び日付</t>
  </si>
  <si>
    <t>治験依頼者の氏名及び所在地</t>
  </si>
  <si>
    <t>治験依頼者を代表して治験実施計画書に署名する権限のある者の氏名及び職名</t>
  </si>
  <si>
    <t>当該治験に関する治験依頼者側の医学専門家の氏名、職名、住所及び電話番号等。</t>
  </si>
  <si>
    <t>モニター及び監査担当者の氏名及び職名、並びに医療機関の所在地及び電話番号等。</t>
  </si>
  <si>
    <t>治験責任医師の氏名及び職名、並びに医療機関の所在地及び電話番号等。</t>
  </si>
  <si>
    <t>治験に関連する臨床検査施設及びその他の医学的及び技術的部門・機関の名称及び所在地。</t>
  </si>
  <si>
    <t>開発業務受託機関に業務を委託する場合には、開発業務受託機関の名称及び所在地並びに委託する業務の内容。</t>
  </si>
  <si>
    <t>独立データモニタリング委員会、治験調整医師、治験調整委員会が設置又は選定されている場合には、当該委員及び該当する者の氏名及び職名。</t>
  </si>
  <si>
    <t>背景情報</t>
  </si>
  <si>
    <t>治験薬の名称及びその他の説明</t>
  </si>
  <si>
    <t>非臨床試験及び臨床試験から得られた臨床的に重要な所見の要約</t>
  </si>
  <si>
    <t>被験者に対する既知及び可能性のある危険と利益の要約</t>
  </si>
  <si>
    <t>投与経路、用法・用量及び投与期間に関する説明と根拠</t>
  </si>
  <si>
    <t>当該治験が治験実施計画書、薬事法第14条第3項及び第80条の2に規定する基準並びに本基準を遵守して実施される旨の陳述</t>
  </si>
  <si>
    <t>治験対象集団の説明</t>
  </si>
  <si>
    <t>治験に関連し、その背景を明らかにする参考文献及びデータ</t>
  </si>
  <si>
    <t>治験の目的</t>
  </si>
  <si>
    <t>10-4</t>
  </si>
  <si>
    <t>治験のデザイン</t>
  </si>
  <si>
    <t>治験中に測定される主要エンドポイント及び副次的エンドポイントに関する説明</t>
  </si>
  <si>
    <t>実施される治験の種類及びデザインの説明、並びに治験のデザイン、手順及び段階等を図式化した表示</t>
  </si>
  <si>
    <t>治験におけるバイアスを最小限にする又は避けるために取られる無作為化及び盲検化等の方法の説明</t>
  </si>
  <si>
    <t>治験薬の用法・用量の説明、治験薬の剤型、包装及び表示に関する記載</t>
  </si>
  <si>
    <t>被験者の参加予定期間、及びフォローアップを含む全ての治験の順序と期間の説明</t>
  </si>
  <si>
    <t>個々の被験者並びに治験の一部及び全体の中止規定又は中止基準の説明</t>
  </si>
  <si>
    <t>プラセボ及び対照薬を含む治験薬の管理の手順</t>
  </si>
  <si>
    <t>無作為化のｺｰﾄﾞの保管及びコードの開封手続き</t>
  </si>
  <si>
    <t>症例報告書に直接記入され、かつ原データと解すべき資料の特定</t>
  </si>
  <si>
    <t>被験者の選択、除外、中止基準</t>
  </si>
  <si>
    <t>１）</t>
  </si>
  <si>
    <t>選択基準</t>
  </si>
  <si>
    <t>除外基準</t>
  </si>
  <si>
    <t>中止基準と手順については、次の点を明らかにする。</t>
  </si>
  <si>
    <t>ⅰ）いつ、どのようにして被験者の治験を中止するか</t>
  </si>
  <si>
    <t>ⅱ）治験を中止した被験者に関して、どのようなデータをどのような時期に集めるか</t>
  </si>
  <si>
    <t>ⅲ）被験者の交代があるか、どのようにして行うか</t>
  </si>
  <si>
    <t>ⅳ）治験を中止した被験者に対するフォローアップ</t>
  </si>
  <si>
    <t>被験者に対する治療</t>
  </si>
  <si>
    <t>用いられる全ての薬物の名称、用法・用量、投与経路、投与期間等の内容</t>
  </si>
  <si>
    <t>治験実施前及び治験実施中に許容される治療法並びに禁止される治療法</t>
  </si>
  <si>
    <t>被験者の服薬、その他の取り決め事項の遵守状況を確認する手順</t>
  </si>
  <si>
    <t>有効性の評価</t>
  </si>
  <si>
    <t>有効性評価指標の特定</t>
  </si>
  <si>
    <t>有効性評価指標に関する評価、記録及び解析の方法並びにそれらの実施時期</t>
  </si>
  <si>
    <t>安全性の評価</t>
  </si>
  <si>
    <t>安全性評価指標の特定</t>
  </si>
  <si>
    <t>安全性評価指標に関する評価、記録及び解析の方法並びにそれらの実施時期</t>
  </si>
  <si>
    <t>有害事象及び併発症を収集し、記録し、報告する手順</t>
  </si>
  <si>
    <t>有害事象発現後の被験者のフォローアップの種類及び期間</t>
  </si>
  <si>
    <t>統計解析</t>
  </si>
  <si>
    <t>計画された中間解析の時期を含む実施される統計解析手法の説明</t>
  </si>
  <si>
    <t>計画された登録症例数。多施設共同治験においては、各医療機関の登録症例数が特定されるべきである。治験の件出力及び臨床上の理由からの考察を含む症例数設定の根拠。</t>
  </si>
  <si>
    <t>用いられる有意水準</t>
  </si>
  <si>
    <t>治験の中止基準</t>
  </si>
  <si>
    <t>欠落、不採用及び異常データの取扱いの手順</t>
  </si>
  <si>
    <t>当初の統計解析計画からの逸脱を報告する手順</t>
  </si>
  <si>
    <t>解析の対象となる被験者の選択</t>
  </si>
  <si>
    <t>原資料等の直接閲覧</t>
  </si>
  <si>
    <t>10-11</t>
  </si>
  <si>
    <t>治験の品質管理及び品質保証</t>
  </si>
  <si>
    <t>10-12</t>
  </si>
  <si>
    <t>倫理</t>
  </si>
  <si>
    <t>10-13</t>
  </si>
  <si>
    <t>データの取扱い及び記録の保存</t>
  </si>
  <si>
    <t>10-14</t>
  </si>
  <si>
    <t>金銭の支払い及び保険</t>
  </si>
  <si>
    <t>10-15</t>
  </si>
  <si>
    <t>公表に関する取り決め</t>
  </si>
  <si>
    <t>10-16</t>
  </si>
  <si>
    <t>治験期間</t>
  </si>
  <si>
    <t>10-17</t>
  </si>
  <si>
    <t>参考資料</t>
  </si>
  <si>
    <t>（治験薬概要書）</t>
  </si>
  <si>
    <t>　治験の依頼をしようとする者は、第5条に規定する試験により得られた資料及び被験薬の品質、有効性及び安全性に関する情報に基づいて、次に掲げる事項を記載した治験薬概要書を作成しなければならない。</t>
  </si>
  <si>
    <t>被験薬の化学名又は識別記号</t>
  </si>
  <si>
    <t>品質、毒性、薬理作用その他の被験薬に関する事項</t>
  </si>
  <si>
    <t>臨床試験が実施されている場合にあっては、その試験成績に関する事項</t>
  </si>
  <si>
    <t>治験の依頼をしようとする者は、被験薬の品質、有効性及び安全性に関する事項その他の治験を適正に行うために重要な情報を知ったときは、必要に応じ当該治験薬概要書を改訂しなければならない。</t>
  </si>
  <si>
    <t>目的</t>
  </si>
  <si>
    <t>11-2</t>
  </si>
  <si>
    <t>一般的事項</t>
  </si>
  <si>
    <t>表紙</t>
  </si>
  <si>
    <t>治験依頼者の名称</t>
  </si>
  <si>
    <t>治験薬を識別する記号等</t>
  </si>
  <si>
    <t>治験薬概要書の発行日</t>
  </si>
  <si>
    <t>治験薬概要書の版番号並びに改訂前の版番号及びその編集日</t>
  </si>
  <si>
    <t>秘密の保全に関する記述</t>
  </si>
  <si>
    <t>治験薬概要書の内容</t>
  </si>
  <si>
    <t>目次</t>
  </si>
  <si>
    <t>11-3-2</t>
  </si>
  <si>
    <t>要約</t>
  </si>
  <si>
    <t>物理、化学、薬剤、薬理、毒性、薬物動態、代謝、臨床</t>
  </si>
  <si>
    <t>序文</t>
  </si>
  <si>
    <t>被験薬の化学名、全ての活性成分、被験薬の薬理学上の分類と分類内での期待される位置付け、治験実施の根拠、予期される予防的、治療的又は診断的適応について簡潔に述べた上で、最後に被験薬を評価する上で留意すべき全般的事項について記載するものとする。</t>
  </si>
  <si>
    <t>物理的・化学的及び薬剤学的性質並びに製剤組成</t>
  </si>
  <si>
    <t>被験薬の原薬の化学式及び構造式を記載し、その物理的・化学的性質及びその薬剤学的性質について簡潔に要約する。治験中に安全性確保の適切な措置を講じうるようにするため、臨床的に意味があると考えられる場合には、賦形剤を含む製剤組成とその組成の妥当性を示す必要がある。他の既知化合物との構造的類似性があれば、それについても記載する。また、治験薬の保存条件及び保存期間等の取扱方法についても記載する。</t>
  </si>
  <si>
    <t>薬理、毒性、薬物動態及び薬物代謝</t>
  </si>
  <si>
    <t>被験薬の薬理、毒性、薬物動態及び薬物代謝に関連する全ての非臨床試験の成績を要約するものとする。この要約においては、それぞれの試験について、用いられた方法、結果、並びに検討された治療効果と起こり得る不都合な意図しない作用との関連性について考察する。</t>
  </si>
  <si>
    <t>11-3-5-2</t>
  </si>
  <si>
    <t>記載すべき情報は、通常、次に掲げるものとする。</t>
  </si>
  <si>
    <t>試験動物の種</t>
  </si>
  <si>
    <t>各群の動物数と性</t>
  </si>
  <si>
    <t>単位投与量</t>
  </si>
  <si>
    <t>投与間隔</t>
  </si>
  <si>
    <t>投与経路</t>
  </si>
  <si>
    <t>投与期間</t>
  </si>
  <si>
    <t>全身分布に関する情報</t>
  </si>
  <si>
    <t>暴露終了後の観察期間</t>
  </si>
  <si>
    <t>以下の項目に関する試験結果</t>
  </si>
  <si>
    <t>ⅰ）薬理学的又は毒性学的効果の性質と発生頻度</t>
  </si>
  <si>
    <t>ⅱ）薬理学的又は毒性学的効果の重症度又は強度</t>
  </si>
  <si>
    <t>ⅲ）効果発現時間</t>
  </si>
  <si>
    <t>ⅳ）効果の回復性</t>
  </si>
  <si>
    <t>ⅴ）効果持続時間</t>
  </si>
  <si>
    <t>ⅵ）用量反応性</t>
  </si>
  <si>
    <t>また、次の項目に関して観察された効果の用量反応性、人への外挿性、または人で研究すべき事項などを含め、試験で得られた最も重要な知見について考察する。可能な場合には、同じ動物種で得られた有効量と無毒性量を比較すべきである。</t>
  </si>
  <si>
    <t>薬理作用</t>
  </si>
  <si>
    <t>被験薬及び適切な場合にはその重要な代謝物の薬理学的性質を要約する必要がある。この要約には、治療効果の評価に関連した試験のみならず、安全性の評価に関連する試験も含める必要がある。</t>
  </si>
  <si>
    <t>毒性</t>
  </si>
  <si>
    <t>各種の動物について研究された毒性の要約を、適切な場合には下記の見出しに従って記載する。</t>
  </si>
  <si>
    <t>ⅰ）単回投与試験</t>
  </si>
  <si>
    <t>ⅱ）反復投与試験</t>
  </si>
  <si>
    <t>ⅲ）がん原性試験</t>
  </si>
  <si>
    <t>ⅳ）特殊毒性試験</t>
  </si>
  <si>
    <t>ⅴ）生殖・発生毒性試験</t>
  </si>
  <si>
    <t>ⅵ）遺伝毒性試験</t>
  </si>
  <si>
    <t>3）</t>
  </si>
  <si>
    <t>薬物動態及び薬物代謝</t>
  </si>
  <si>
    <t>試験した全ての動物種における被験薬の薬物動態、生体内変換並びに代謝・排泄に関する成績の要約を記載する。さらにこれらの成績に基づいて、被験薬とその代謝物の吸収、及び局所的全身的生物学的利用性、並びにこれらと治験薬の薬理作用、毒性との関連性について動物種ごとに考察する必要がある。</t>
  </si>
  <si>
    <t>臨床試験成績</t>
  </si>
  <si>
    <t>福岡社会保険事務局　保健指導薬剤師</t>
  </si>
  <si>
    <t>人で得られた被験薬の効果について、薬物動態、薬物代謝、薬力学、用量反応性、安全性、有効性及びその他の薬理学的作用に関する情報を含めて、十分な考察を記載する。可能な場合には、個々の完了した治験についての要約を記載する。また、治験以外の全ての使用結果についての情報、例えば市販後の経験等を記載しなくてはならない。</t>
  </si>
  <si>
    <t>被験薬の薬物動態について、下記の項目についての情報があれば要約して記載する。</t>
  </si>
  <si>
    <t>ⅰ）薬物動態</t>
  </si>
  <si>
    <t>ⅱ）被験薬の基準剤型を用いての生物学的利用性</t>
  </si>
  <si>
    <t>ⅲ）被験者のサブグループでの検討</t>
  </si>
  <si>
    <t>ⅳ）相互作用</t>
  </si>
  <si>
    <t>ⅴ）その他の薬物動態学的データ</t>
  </si>
  <si>
    <t>安全性及び有効性</t>
  </si>
  <si>
    <t>データの要約及び治験責任医師に対するガイダンス</t>
  </si>
  <si>
    <t>本項では、非臨床及び臨床データを総合的に考察した結果を記述し、可能な場合には治験薬について多角的に検討して得られた種々の情報を要約して示す。これによって、治験責任医師は得られているデータについて最も効果的に理解することができ、かつ今後行われる治験に対するそのデータの意義を評価することができる。</t>
  </si>
  <si>
    <t>適切と考えられる場合には、被験薬と関連のある薬剤の公表成績についても考察する必要がある。このような考察は治験責任医師が治験における副作用やその他の問題を予測するのに役立てることができる。</t>
  </si>
  <si>
    <t>本項全体としての目的は、治験責任医師が、治験薬によって起こる可能性のある危険性や副作用、並びに治験に必要とされる特別な検査、観察項目及び注意事項を明確に理解できるようにすることである。かかる理解は治験薬について得られている物理的、化学的、薬剤学的、薬理学的、毒性学的並びに臨床治験に基づくものでなければならない。先行する臨床経験及び薬理学的作用に基づいて、さらに被験薬の過剰投与や副作用に認識とこれらに対する処置方法に関しても、ガイダンスを提供するものでなければならない。</t>
  </si>
  <si>
    <t>治験実施計画書について</t>
  </si>
  <si>
    <t>選択基準は適切か。設定根拠があるか。</t>
  </si>
  <si>
    <t>選択基準に該当する本院の被験者の予測及び契約症例数は適格か。</t>
  </si>
  <si>
    <t>除外基準は適切か。設定根拠があるか。</t>
  </si>
  <si>
    <t>併用禁止薬は適切か。</t>
  </si>
  <si>
    <t>Ⅰ-4</t>
  </si>
  <si>
    <t>併用禁止療法は適切か。</t>
  </si>
  <si>
    <t>Ⅰ-5</t>
  </si>
  <si>
    <t>同意説明文書</t>
  </si>
  <si>
    <t>GCPで定められた18項目すべてがあるか。</t>
  </si>
  <si>
    <t>被験者来院スケジュールと各来院日に要する時間が把握できるか。</t>
  </si>
  <si>
    <t>説明文書の表現は適格か。</t>
  </si>
  <si>
    <t>・治験内容が理解できるか。</t>
  </si>
  <si>
    <t>・服薬、投与方法等が理解可能か。</t>
  </si>
  <si>
    <t>・難しい言葉を使用していないか。</t>
  </si>
  <si>
    <t>同意書は３部複写（カルテ、治験管理室、被験者用）になっているか。</t>
  </si>
  <si>
    <t>同意書に銀行又は信用金庫の振込先欄があるか。</t>
  </si>
  <si>
    <t>実施スケジュール</t>
  </si>
  <si>
    <t>ウォッシュアウトに関する倫理性はどうか。</t>
  </si>
  <si>
    <t>プラセボの選択は妥当か。倫理性はどうか。</t>
  </si>
  <si>
    <t>来院日にアローアンスが設けてあるか。</t>
  </si>
  <si>
    <t>検査スケジュール、検査項目に無理がないか。</t>
  </si>
  <si>
    <t>中止時の手順が明確か。</t>
  </si>
  <si>
    <t>脱落時の手順が明確か。</t>
  </si>
  <si>
    <t>症例報告書</t>
  </si>
  <si>
    <t>治験実施計画書と記載項目が一致するか。</t>
  </si>
  <si>
    <t>副作用欄等、十分な記載スペースが確保されているか。</t>
  </si>
  <si>
    <t>添付資料</t>
  </si>
  <si>
    <t>案内通りの資料が揃っているか。</t>
  </si>
  <si>
    <t>治験薬概要書（市販後臨床試験の場合添付文書又はｲﾝﾀﾋﾞｭｰﾌｫｰﾑ）</t>
  </si>
  <si>
    <t>被験者の支払いに関する資料</t>
  </si>
  <si>
    <t>健康被害に対する補償に関する資料</t>
  </si>
  <si>
    <t>予定される治験費用に関する資料</t>
  </si>
  <si>
    <t>治験分担医師・治験協力者リスト</t>
  </si>
  <si>
    <t>治験責任医師・治験分担医師の履歴書</t>
  </si>
  <si>
    <t>同意書・同意説明文書</t>
  </si>
  <si>
    <t>１０）</t>
  </si>
  <si>
    <t>被験者の募集手順に関する資料</t>
  </si>
  <si>
    <t>１１）</t>
  </si>
  <si>
    <t>特定療養費に関する資料</t>
  </si>
  <si>
    <t>１２）</t>
  </si>
  <si>
    <t>その他</t>
  </si>
  <si>
    <t>第10条</t>
  </si>
  <si>
    <t>治験の依頼をしようとする者の氏名及び住所</t>
  </si>
  <si>
    <t>治験に係る業務の一部を委託する場合にあっては、当該業務を受託した者の氏名、住所及び当該委託した業務の範囲</t>
  </si>
  <si>
    <t>10</t>
  </si>
  <si>
    <t>10-1</t>
  </si>
  <si>
    <t>１）</t>
  </si>
  <si>
    <t>10-2</t>
  </si>
  <si>
    <t>１）</t>
  </si>
  <si>
    <t>10-3</t>
  </si>
  <si>
    <t>１）</t>
  </si>
  <si>
    <t>10-5</t>
  </si>
  <si>
    <t>１）</t>
  </si>
  <si>
    <t>10-6</t>
  </si>
  <si>
    <t>１）</t>
  </si>
  <si>
    <t>10-7</t>
  </si>
  <si>
    <t>10-8</t>
  </si>
  <si>
    <t>10-9</t>
  </si>
  <si>
    <t>１）</t>
  </si>
  <si>
    <t>10-10</t>
  </si>
  <si>
    <t>第8条</t>
  </si>
  <si>
    <t>１）</t>
  </si>
  <si>
    <t>11</t>
  </si>
  <si>
    <t>11-1</t>
  </si>
  <si>
    <t>11-2-1</t>
  </si>
  <si>
    <t>11-2-2</t>
  </si>
  <si>
    <t>11-3</t>
  </si>
  <si>
    <t>11-3-1</t>
  </si>
  <si>
    <t>11-3-3</t>
  </si>
  <si>
    <t>11-3-4</t>
  </si>
  <si>
    <t>11-3-4-1</t>
  </si>
  <si>
    <t>11-3-5</t>
  </si>
  <si>
    <t>11-3-5-1</t>
  </si>
  <si>
    <t>１）</t>
  </si>
  <si>
    <t>１）</t>
  </si>
  <si>
    <t>2）</t>
  </si>
  <si>
    <t>11-3-6</t>
  </si>
  <si>
    <t>11-3-6-1</t>
  </si>
  <si>
    <t>１）</t>
  </si>
  <si>
    <t>2）</t>
  </si>
  <si>
    <t>Ⅰ</t>
  </si>
  <si>
    <t>Ⅰ-1</t>
  </si>
  <si>
    <t>１）</t>
  </si>
  <si>
    <t>Ⅰ-2</t>
  </si>
  <si>
    <t>Ⅰ-3</t>
  </si>
  <si>
    <t>Ⅰ-6</t>
  </si>
  <si>
    <t>Ⅱ</t>
  </si>
  <si>
    <t>Ⅲ</t>
  </si>
  <si>
    <t>１）</t>
  </si>
  <si>
    <t>１）</t>
  </si>
  <si>
    <t>11-3-2-1</t>
  </si>
  <si>
    <t>11-3-3-1</t>
  </si>
  <si>
    <t>被験薬と、適切である場合にはその代謝物について、先行する治験にて得られた安全性、薬力学、有効性並びに用量反応性に関する情報の要約を記載し、またその意義についても考察する。複数の治験が完了している場合には、適応疾患ごとに安全性と有効性について総括した要約を作成することにより、目各にデータを説明する事ができる場合がある。全ての治験における副作用の表形式の要約を作成すると有用な場合がある。適応疾患やサブグループによって副作用のパターンや発現率に差異がある場合には、考察を加える必要がある。治験薬概要書には、被験薬及び関連薬剤の以前の使用経験に基づいて、可能性のある危険性や予期される副作用について記載する必要があり、また被験薬の使用に際しての注意事項や特別に監視すべき事項についても記載すべきである。</t>
  </si>
  <si>
    <t>11-3-7</t>
  </si>
  <si>
    <t>本表にて申請資料をチェックします。</t>
  </si>
  <si>
    <t>同意説明文書の作成については、ホームページに案内しています。</t>
  </si>
  <si>
    <t>治験（製造販売後臨床試験）
実施計画書Ｎｏ：</t>
  </si>
  <si>
    <t>来院回数：
（製造販売後臨床試験の場合は
日常診療を超える回数）</t>
  </si>
  <si>
    <t>被験者への支払いに関する資料
作成年月日：</t>
  </si>
  <si>
    <t>予定される治験費用に関する資料
作成年月日</t>
  </si>
  <si>
    <t>治験責任医師･治験分担医師の
履歴書作成年月日：</t>
  </si>
  <si>
    <t>被験者の募集手順（広告等）に
関する資料作成年月日：</t>
  </si>
  <si>
    <t>企画課長</t>
  </si>
  <si>
    <t>管理課長</t>
  </si>
  <si>
    <t>庶務班長</t>
  </si>
  <si>
    <t>業務班長</t>
  </si>
  <si>
    <t>契約係長</t>
  </si>
  <si>
    <t>係</t>
  </si>
  <si>
    <t>責任医師</t>
  </si>
  <si>
    <t>（起案理由）</t>
  </si>
  <si>
    <t>記</t>
  </si>
  <si>
    <t>代表者：</t>
  </si>
  <si>
    <t>症例</t>
  </si>
  <si>
    <t>円</t>
  </si>
  <si>
    <t>保存期間</t>
  </si>
  <si>
    <t>第１類(30年)　　第２類(10年)　　第３類(５年)　　第４類(３年)</t>
  </si>
  <si>
    <t>第５類(１年)　  第６類(１年未満)　　その他(　　年)　</t>
  </si>
  <si>
    <t>請求額／症例：</t>
  </si>
  <si>
    <t>責任医師：</t>
  </si>
  <si>
    <t>契約書（案）</t>
  </si>
  <si>
    <t>の治験審査委員会にて審議、承認</t>
  </si>
  <si>
    <t>治験審査委員会開催日</t>
  </si>
  <si>
    <t>契約日：</t>
  </si>
  <si>
    <t>←（注）契約日は治験管理室で記入します。</t>
  </si>
  <si>
    <t>作成年月日：</t>
  </si>
  <si>
    <t>←（注）整理番号は契約後に治験管理室にて決定します。</t>
  </si>
  <si>
    <t>←（注）”数値”のみ記入してください。</t>
  </si>
  <si>
    <t>代表者氏名：</t>
  </si>
  <si>
    <t>担当者住所：</t>
  </si>
  <si>
    <t>依頼者住所：</t>
  </si>
  <si>
    <t>本ファイルは新規治験（製造販売後臨床試験）申請の際の資料作成ツールです。</t>
  </si>
  <si>
    <t>治験薬概要書版数：</t>
  </si>
  <si>
    <t>検査機関名：</t>
  </si>
  <si>
    <t>＜検査機関＞</t>
  </si>
  <si>
    <t>←中央測定する場合に記入して下さい。他のシートとのリンクはありません。</t>
  </si>
  <si>
    <t>←臨床研究経費に対する割合（％）です。</t>
  </si>
  <si>
    <t>注：</t>
  </si>
  <si>
    <t>当院では謝金、人件費を上記の割合で設定しています。</t>
  </si>
  <si>
    <t>治験管理室員はホームページで確認して下さい。</t>
  </si>
  <si>
    <t>各種規程はホームページで確認して下さい。</t>
  </si>
  <si>
    <t>(chiken@fukuokae2.hosp.go.jp)は治験管理室共通アドレスです。</t>
  </si>
  <si>
    <t>個人アドレスではなく、すべての治験管理室専任職員の連絡に利用できます。</t>
  </si>
  <si>
    <t>治験審査委員会委員はホームページで確認して下さい。</t>
  </si>
  <si>
    <t>指名記録は治験管理室に来室し、確認して下さい。</t>
  </si>
  <si>
    <t>医療機関情報2</t>
  </si>
  <si>
    <t>被験者登録、検査の外部測定の際の当院の連絡先（登録）は以下のとおりです。</t>
  </si>
  <si>
    <t>ＴＥＬ：092-943-2391（治験管理室直通）</t>
  </si>
  <si>
    <t>ＴＥＬ：092-943-2331（代表）</t>
  </si>
  <si>
    <t>ＦＡＸ：092-942-3331（薬剤科内）</t>
  </si>
  <si>
    <t>本ファイルの完成版を治験管理室に送信して下さい。(chiken@fukuokae2.hosp.go.jp)</t>
  </si>
  <si>
    <t>"差込抽出"シートは契約書、研究委託申込書の差込みデータになります。日付、金額はワープロソフトＷＯＲＤにうまく反映されません。この部分は直接ワードファイルの該当部分を再入力するか、エクセルファイルの該当セルの書式設定を”文字列”にして再入力して下さい。</t>
  </si>
  <si>
    <t>ＩＲＢ議事要旨は治験管理室に来室し、確認して下さい。</t>
  </si>
  <si>
    <t>日付</t>
  </si>
  <si>
    <t>日程目安</t>
  </si>
  <si>
    <t>項目</t>
  </si>
  <si>
    <t>治験事務局</t>
  </si>
  <si>
    <t>依頼者</t>
  </si>
  <si>
    <t>治験実施計画書作成</t>
  </si>
  <si>
    <t>治験責任医師選定</t>
  </si>
  <si>
    <t>　　</t>
  </si>
  <si>
    <t>規制当局への届出</t>
  </si>
  <si>
    <t>医療機関の選定</t>
  </si>
  <si>
    <t>治験実施計画書の合意</t>
  </si>
  <si>
    <t>IRB審議スケジュール作成</t>
  </si>
  <si>
    <t>同意説明文書作成</t>
  </si>
  <si>
    <t>同意説明文書作成支援</t>
  </si>
  <si>
    <t>IRB用資料作成</t>
  </si>
  <si>
    <t>IRB審議資料作成　</t>
  </si>
  <si>
    <t>IRB開催通知起案</t>
  </si>
  <si>
    <t>IRB開催通知</t>
  </si>
  <si>
    <t>IRB委員への資料説明</t>
  </si>
  <si>
    <t>0day</t>
  </si>
  <si>
    <t>IRB開催日</t>
  </si>
  <si>
    <t>IRB議事要旨作成</t>
  </si>
  <si>
    <t>試験説明</t>
  </si>
  <si>
    <t>IRB議事決裁</t>
  </si>
  <si>
    <t>各種通知書作成と発送</t>
  </si>
  <si>
    <t>(2)副委員長:： 副院長</t>
  </si>
  <si>
    <t>　　　</t>
  </si>
  <si>
    <t>各種通知書の受領</t>
  </si>
  <si>
    <t>契約締結（確認）</t>
  </si>
  <si>
    <t>症例ファイルの検討　　</t>
  </si>
  <si>
    <t>翌月の1日</t>
  </si>
  <si>
    <t>請求書</t>
  </si>
  <si>
    <t>発行</t>
  </si>
  <si>
    <t>納金</t>
  </si>
  <si>
    <t>治験開始</t>
  </si>
  <si>
    <t>被験薬受領</t>
  </si>
  <si>
    <t>被験薬搬入</t>
  </si>
  <si>
    <t>スタートアップミーティング</t>
  </si>
  <si>
    <t>被験者選定</t>
  </si>
  <si>
    <t>モニタリング・監査・安全性情報等</t>
  </si>
  <si>
    <t>-21days</t>
  </si>
  <si>
    <t>申請資料チェック・ヒアリング</t>
  </si>
  <si>
    <t>-14days</t>
  </si>
  <si>
    <t>申請資料搬入</t>
  </si>
  <si>
    <t>-12days</t>
  </si>
  <si>
    <t>-10days</t>
  </si>
  <si>
    <t>+3days</t>
  </si>
  <si>
    <t>IRB議事起案</t>
  </si>
  <si>
    <t>+5days</t>
  </si>
  <si>
    <t>+6days</t>
  </si>
  <si>
    <t>通知書</t>
  </si>
  <si>
    <t>契約</t>
  </si>
  <si>
    <t>代表者役職名：</t>
  </si>
  <si>
    <t>依頼者郵便番号：</t>
  </si>
  <si>
    <t>担当者郵便番号：</t>
  </si>
  <si>
    <t>治験分担医師１：</t>
  </si>
  <si>
    <t>治験分担医師２：</t>
  </si>
  <si>
    <t>治験分担医師３：</t>
  </si>
  <si>
    <t>治験分担医師４：</t>
  </si>
  <si>
    <t>治験分担医師５：</t>
  </si>
  <si>
    <t>治験分担医師６：</t>
  </si>
  <si>
    <t>治験分担医師７：</t>
  </si>
  <si>
    <t>治験分担医師８：</t>
  </si>
  <si>
    <t>職名</t>
  </si>
  <si>
    <t>氏　名</t>
  </si>
  <si>
    <t>所　属</t>
  </si>
  <si>
    <t>一般名：</t>
  </si>
  <si>
    <t>対象疾患：</t>
  </si>
  <si>
    <t>用法・用量：</t>
  </si>
  <si>
    <t>担当者所属：</t>
  </si>
  <si>
    <t>担当者職名：</t>
  </si>
  <si>
    <t>＜添付資料関連＞</t>
  </si>
  <si>
    <t>症例報告書作成年月日：</t>
  </si>
  <si>
    <t>治験薬概要書作成年月日：</t>
  </si>
  <si>
    <t>健康被害に対する補償に関する資料作成年月日：</t>
  </si>
  <si>
    <t>同意・説明文書の案作成年月日：</t>
  </si>
  <si>
    <t>←（注）すべて様式３に反映されます。様式3に直接入力しても構いません。</t>
  </si>
  <si>
    <t>治験責任医師</t>
  </si>
  <si>
    <t>組み入れ期限：</t>
  </si>
  <si>
    <t>治験分担医師９：</t>
  </si>
  <si>
    <t>治験審査委員会</t>
  </si>
  <si>
    <t>届出回数：</t>
  </si>
  <si>
    <t>薬事法に基づく届出の年月日：</t>
  </si>
  <si>
    <t>予定される効能・効果：</t>
  </si>
  <si>
    <t>＜開発業務受託機関＞</t>
  </si>
  <si>
    <t>＜期間・契約・ＩＲＢ開催＞</t>
  </si>
  <si>
    <t>←（注）ＩＲＢ開催日は治験管理室で記入します。</t>
  </si>
  <si>
    <t>＜治験の概要＞</t>
  </si>
  <si>
    <t>医療機関名：</t>
  </si>
  <si>
    <t>病院長名：</t>
  </si>
  <si>
    <t>IRB委員長名：</t>
  </si>
  <si>
    <t>医療機関住所：</t>
  </si>
  <si>
    <t>医療機関情報</t>
  </si>
  <si>
    <t>開発業務受託機関名：</t>
  </si>
  <si>
    <t>治験依頼者：</t>
  </si>
  <si>
    <t>＜依頼者情報＞</t>
  </si>
  <si>
    <t>研究の内容</t>
  </si>
  <si>
    <t>予定被験者数</t>
  </si>
  <si>
    <t>中根　博</t>
  </si>
  <si>
    <t>皮膚科部長</t>
  </si>
  <si>
    <t>古賀　哲也</t>
  </si>
  <si>
    <t>脳神経外科部長</t>
  </si>
  <si>
    <t>大城　真也</t>
  </si>
  <si>
    <t>近藤　和子</t>
  </si>
  <si>
    <t>（平成26年7月1日最終改訂）</t>
  </si>
  <si>
    <t>曽我部　志奈　　　印</t>
  </si>
  <si>
    <t>その他（ 治験参加カード      ）</t>
  </si>
  <si>
    <t>←（注）責任医師名は他の様式とリンクしています。</t>
  </si>
  <si>
    <t>←（注）分担医師名は他の様式とリンクしています。</t>
  </si>
  <si>
    <t>合　計（①～⑩の総和）</t>
  </si>
  <si>
    <t>算出基準:上記経費（①～⑪）の8％</t>
  </si>
  <si>
    <t>薬剤部長</t>
  </si>
  <si>
    <r>
      <t xml:space="preserve">⑪合計
</t>
    </r>
    <r>
      <rPr>
        <sz val="8"/>
        <color indexed="8"/>
        <rFont val="ＭＳ Ｐゴシック"/>
        <family val="3"/>
      </rPr>
      <t>（小数以下切捨て）</t>
    </r>
  </si>
  <si>
    <t>⑫初回請求(税抜き)
（小数以下四捨五入）</t>
  </si>
  <si>
    <t>⑬1症例毎の請求額（税抜き）
（小数以下四捨五入）</t>
  </si>
  <si>
    <t>⑭請求総額（税抜き）</t>
  </si>
  <si>
    <t>⑮ 合計と請求金額の差額</t>
  </si>
  <si>
    <t>契約時請求額：（⑪の30%）</t>
  </si>
  <si>
    <t>出来高払：（（⑪-⑫）／症例数）</t>
  </si>
  <si>
    <t>請求総額：（⑫+（⑬×症例数)）</t>
  </si>
  <si>
    <t>差額が生じた場合は調整が必要：(⑪-⑭)</t>
  </si>
  <si>
    <t>出来高払い後の請求総額：（⑬+（⑭×症例数)）</t>
  </si>
  <si>
    <t>黒岩　三佳</t>
  </si>
  <si>
    <t>IRB資料発送　</t>
  </si>
  <si>
    <t>IRB前までには完成しておく必要があります。</t>
  </si>
  <si>
    <t>"各種起案"シート等は当院で利用する資料です。</t>
  </si>
  <si>
    <t>1症例実施する毎に残りの70％を契約症例数で除した金額を請求します。
※進捗による変動費の算定については事前にご相談下さい</t>
  </si>
  <si>
    <t>薬剤部長</t>
  </si>
  <si>
    <t>平成年度受託研究契約一覧（案）</t>
  </si>
  <si>
    <t>江崎　卓弘</t>
  </si>
  <si>
    <t>（平成28年4月1日現在）</t>
  </si>
  <si>
    <t>井上　清勝</t>
  </si>
  <si>
    <t>岡林　寛</t>
  </si>
  <si>
    <t>南　孝春</t>
  </si>
  <si>
    <t>草葉　一友</t>
  </si>
  <si>
    <t>黒木　嘉文</t>
  </si>
  <si>
    <t>山﨑　一雄</t>
  </si>
  <si>
    <t>遠賀中央看護助産学校　事務部長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</si>
</sst>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yyyy/m/d;@"/>
    <numFmt numFmtId="182" formatCode="#,##0_ "/>
    <numFmt numFmtId="183" formatCode="#,##0.000_ "/>
    <numFmt numFmtId="184" formatCode="[$-411]ge\.m\.d;@"/>
    <numFmt numFmtId="185" formatCode="[$-F800]dddd\,\ mmmm\ dd\,\ yyyy"/>
    <numFmt numFmtId="186" formatCode="yyyy&quot;年&quot;m&quot;月&quot;d&quot;日&quot;;@"/>
    <numFmt numFmtId="187" formatCode="mmm\-yyyy"/>
    <numFmt numFmtId="188" formatCode="[$-411]ggge&quot;年&quot;m&quot;月&quot;"/>
    <numFmt numFmtId="189" formatCode="#,##0.0;[Red]\-#,##0.0"/>
    <numFmt numFmtId="190" formatCode="h:mm;@"/>
    <numFmt numFmtId="191" formatCode="[$-411]ggge&quot;年&quot;m&quot;月&quot;dd&quot;日(&quot;aaa&quot;)&quot;"/>
  </numFmts>
  <fonts count="57">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2"/>
      <name val="ＭＳ Ｐゴシック"/>
      <family val="3"/>
    </font>
    <font>
      <b/>
      <sz val="14"/>
      <color indexed="10"/>
      <name val="ＭＳ Ｐゴシック"/>
      <family val="3"/>
    </font>
    <font>
      <b/>
      <sz val="11"/>
      <color indexed="52"/>
      <name val="ＭＳ Ｐゴシック"/>
      <family val="3"/>
    </font>
    <font>
      <sz val="10"/>
      <color indexed="8"/>
      <name val="ＭＳ Ｐゴシック"/>
      <family val="3"/>
    </font>
    <font>
      <sz val="11"/>
      <color indexed="10"/>
      <name val="ＭＳ Ｐゴシック"/>
      <family val="3"/>
    </font>
    <font>
      <sz val="11"/>
      <color indexed="41"/>
      <name val="ＭＳ Ｐゴシック"/>
      <family val="3"/>
    </font>
    <font>
      <sz val="11"/>
      <color indexed="9"/>
      <name val="ＭＳ Ｐゴシック"/>
      <family val="3"/>
    </font>
    <font>
      <sz val="14"/>
      <color indexed="8"/>
      <name val="ＭＳ Ｐゴシック"/>
      <family val="3"/>
    </font>
    <font>
      <sz val="11"/>
      <color indexed="8"/>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9"/>
      <color indexed="9"/>
      <name val="ＭＳ Ｐゴシック"/>
      <family val="3"/>
    </font>
    <font>
      <sz val="9"/>
      <color indexed="10"/>
      <name val="ＭＳ Ｐゴシック"/>
      <family val="3"/>
    </font>
    <font>
      <sz val="10"/>
      <color indexed="41"/>
      <name val="ＭＳ Ｐゴシック"/>
      <family val="3"/>
    </font>
    <font>
      <b/>
      <sz val="9"/>
      <name val="ＭＳ Ｐゴシック"/>
      <family val="3"/>
    </font>
    <font>
      <sz val="10"/>
      <color indexed="9"/>
      <name val="ＭＳ Ｐゴシック"/>
      <family val="3"/>
    </font>
    <font>
      <sz val="11"/>
      <color indexed="52"/>
      <name val="ＭＳ Ｐゴシック"/>
      <family val="3"/>
    </font>
    <font>
      <sz val="12"/>
      <name val="ＭＳ Ｐ明朝"/>
      <family val="1"/>
    </font>
    <font>
      <sz val="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6"/>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61"/>
        <bgColor indexed="64"/>
      </patternFill>
    </fill>
    <fill>
      <patternFill patternType="solid">
        <fgColor indexed="22"/>
        <bgColor indexed="64"/>
      </patternFill>
    </fill>
    <fill>
      <patternFill patternType="solid">
        <fgColor indexed="18"/>
        <bgColor indexed="64"/>
      </patternFill>
    </fill>
    <fill>
      <patternFill patternType="solid">
        <fgColor indexed="13"/>
        <bgColor indexed="64"/>
      </patternFill>
    </fill>
    <fill>
      <patternFill patternType="solid">
        <fgColor indexed="14"/>
        <bgColor indexed="64"/>
      </patternFill>
    </fill>
    <fill>
      <patternFill patternType="solid">
        <fgColor indexed="4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color indexed="63"/>
      </top>
      <bottom>
        <color indexed="63"/>
      </bottom>
    </border>
    <border>
      <left style="double"/>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double"/>
      <top style="thin"/>
      <bottom style="thin"/>
    </border>
    <border>
      <left>
        <color indexed="63"/>
      </left>
      <right>
        <color indexed="63"/>
      </right>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diagonalUp="1">
      <left style="thin"/>
      <right style="thin"/>
      <top style="thin"/>
      <bottom style="thin"/>
      <diagonal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double"/>
    </border>
    <border>
      <left style="double"/>
      <right style="thin"/>
      <top style="double"/>
      <bottom style="thin"/>
    </border>
    <border>
      <left style="thin"/>
      <right style="double"/>
      <top style="double"/>
      <bottom style="thin"/>
    </border>
    <border>
      <left>
        <color indexed="63"/>
      </left>
      <right>
        <color indexed="63"/>
      </right>
      <top style="double"/>
      <bottom>
        <color indexed="63"/>
      </bottom>
    </border>
    <border>
      <left>
        <color indexed="63"/>
      </left>
      <right style="double"/>
      <top>
        <color indexed="63"/>
      </top>
      <bottom style="thin"/>
    </border>
    <border>
      <left style="double"/>
      <right style="thin"/>
      <top style="thin"/>
      <bottom style="double"/>
    </border>
    <border>
      <left>
        <color indexed="63"/>
      </left>
      <right style="double"/>
      <top style="thin"/>
      <bottom>
        <color indexed="63"/>
      </bottom>
    </border>
    <border>
      <left style="thin"/>
      <right style="double"/>
      <top style="thin"/>
      <bottom>
        <color indexed="63"/>
      </bottom>
    </border>
    <border>
      <left style="double"/>
      <right>
        <color indexed="63"/>
      </right>
      <top>
        <color indexed="63"/>
      </top>
      <bottom>
        <color indexed="63"/>
      </bottom>
    </border>
    <border>
      <left>
        <color indexed="63"/>
      </left>
      <right style="double"/>
      <top style="double"/>
      <bottom style="thin"/>
    </border>
    <border>
      <left style="double"/>
      <right>
        <color indexed="63"/>
      </right>
      <top style="double"/>
      <bottom style="thin"/>
    </border>
    <border>
      <left style="thin"/>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pplyNumberFormat="0" applyFill="0" applyBorder="0" applyAlignment="0" applyProtection="0"/>
    <xf numFmtId="0" fontId="55" fillId="32" borderId="0" applyNumberFormat="0" applyBorder="0" applyAlignment="0" applyProtection="0"/>
  </cellStyleXfs>
  <cellXfs count="404">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2" fillId="0" borderId="10" xfId="0" applyFont="1" applyFill="1" applyBorder="1" applyAlignment="1">
      <alignment horizontal="right" vertical="center"/>
    </xf>
    <xf numFmtId="0" fontId="8" fillId="0" borderId="0" xfId="0" applyFont="1" applyAlignment="1">
      <alignment horizontal="left" vertical="center" indent="1"/>
    </xf>
    <xf numFmtId="0" fontId="9"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1" fillId="33" borderId="0" xfId="0" applyFont="1" applyFill="1" applyAlignment="1">
      <alignment horizontal="left" vertical="center" indent="1"/>
    </xf>
    <xf numFmtId="0" fontId="3" fillId="0" borderId="0" xfId="0" applyFont="1" applyAlignment="1">
      <alignment horizontal="left" vertical="center"/>
    </xf>
    <xf numFmtId="0" fontId="0" fillId="0" borderId="0" xfId="0" applyFont="1" applyAlignment="1">
      <alignment horizontal="left" vertical="center" indent="1"/>
    </xf>
    <xf numFmtId="0" fontId="0" fillId="0" borderId="0" xfId="0" applyFont="1" applyBorder="1" applyAlignment="1">
      <alignment vertical="center"/>
    </xf>
    <xf numFmtId="0" fontId="0" fillId="0" borderId="0" xfId="0" applyFont="1" applyAlignment="1">
      <alignment vertical="center"/>
    </xf>
    <xf numFmtId="0" fontId="0" fillId="34" borderId="10" xfId="0" applyFont="1" applyFill="1" applyBorder="1" applyAlignment="1">
      <alignment horizontal="left" vertical="center" indent="1"/>
    </xf>
    <xf numFmtId="0" fontId="0" fillId="34" borderId="10" xfId="0" applyFont="1" applyFill="1" applyBorder="1" applyAlignment="1">
      <alignment horizontal="left" vertical="center" indent="1"/>
    </xf>
    <xf numFmtId="0" fontId="0" fillId="35" borderId="10" xfId="0" applyFont="1" applyFill="1" applyBorder="1" applyAlignment="1">
      <alignment horizontal="left" vertical="center" indent="1"/>
    </xf>
    <xf numFmtId="0" fontId="0" fillId="35" borderId="10" xfId="0" applyFont="1" applyFill="1" applyBorder="1" applyAlignment="1">
      <alignment horizontal="left" vertical="center" wrapText="1" indent="1"/>
    </xf>
    <xf numFmtId="58" fontId="0" fillId="35" borderId="10" xfId="0" applyNumberFormat="1" applyFont="1" applyFill="1" applyBorder="1" applyAlignment="1">
      <alignment horizontal="left" vertical="center" wrapText="1" indent="1"/>
    </xf>
    <xf numFmtId="180" fontId="0" fillId="35" borderId="10" xfId="0" applyNumberFormat="1" applyFont="1" applyFill="1" applyBorder="1" applyAlignment="1">
      <alignment horizontal="left" vertical="center" wrapText="1" indent="1"/>
    </xf>
    <xf numFmtId="180" fontId="0" fillId="34" borderId="10" xfId="43" applyNumberFormat="1" applyFont="1" applyFill="1" applyBorder="1" applyAlignment="1" applyProtection="1">
      <alignment horizontal="left" vertical="center" indent="1"/>
      <protection/>
    </xf>
    <xf numFmtId="0" fontId="4" fillId="35" borderId="10" xfId="43" applyFont="1" applyFill="1" applyBorder="1" applyAlignment="1" applyProtection="1">
      <alignment horizontal="left" vertical="center" indent="1"/>
      <protection/>
    </xf>
    <xf numFmtId="0" fontId="0" fillId="0" borderId="0" xfId="0" applyFont="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horizontal="right" vertical="center" indent="1"/>
    </xf>
    <xf numFmtId="180" fontId="15" fillId="36" borderId="0" xfId="0" applyNumberFormat="1" applyFont="1" applyFill="1" applyBorder="1" applyAlignment="1">
      <alignment horizontal="left" vertical="center" indent="1"/>
    </xf>
    <xf numFmtId="0" fontId="0" fillId="0" borderId="0" xfId="0" applyFont="1" applyBorder="1" applyAlignment="1">
      <alignment vertical="center"/>
    </xf>
    <xf numFmtId="0" fontId="15" fillId="0" borderId="11" xfId="0" applyFont="1" applyBorder="1" applyAlignment="1">
      <alignment horizontal="center" vertical="center"/>
    </xf>
    <xf numFmtId="58" fontId="15" fillId="0" borderId="0" xfId="0" applyNumberFormat="1" applyFont="1" applyBorder="1" applyAlignment="1">
      <alignment horizontal="center" vertical="center"/>
    </xf>
    <xf numFmtId="0" fontId="0" fillId="0" borderId="0" xfId="0" applyFont="1" applyBorder="1" applyAlignment="1">
      <alignment horizontal="right" vertical="center" indent="1"/>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36" borderId="0" xfId="0" applyFont="1" applyFill="1" applyBorder="1" applyAlignment="1">
      <alignment horizontal="left" vertical="center" indent="1"/>
    </xf>
    <xf numFmtId="0" fontId="15" fillId="0" borderId="13" xfId="0" applyFont="1" applyBorder="1" applyAlignment="1">
      <alignment vertical="center"/>
    </xf>
    <xf numFmtId="0" fontId="15" fillId="0" borderId="14" xfId="0" applyFont="1" applyBorder="1" applyAlignment="1">
      <alignment vertical="center"/>
    </xf>
    <xf numFmtId="0" fontId="0" fillId="0" borderId="0" xfId="0" applyFont="1" applyBorder="1" applyAlignment="1">
      <alignment horizontal="left" vertical="top"/>
    </xf>
    <xf numFmtId="0" fontId="0" fillId="0" borderId="15" xfId="0" applyFont="1" applyBorder="1" applyAlignment="1">
      <alignment vertical="center"/>
    </xf>
    <xf numFmtId="0" fontId="15" fillId="0" borderId="16" xfId="0" applyFont="1" applyBorder="1" applyAlignment="1">
      <alignment horizontal="center" vertical="center"/>
    </xf>
    <xf numFmtId="0" fontId="15" fillId="0" borderId="0" xfId="0" applyFont="1" applyBorder="1" applyAlignment="1">
      <alignment horizontal="right" vertical="top"/>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36" borderId="0" xfId="0" applyFont="1" applyFill="1" applyBorder="1" applyAlignment="1">
      <alignment horizontal="left" vertical="top" indent="1"/>
    </xf>
    <xf numFmtId="0" fontId="17" fillId="0" borderId="10" xfId="0" applyFont="1" applyBorder="1" applyAlignment="1">
      <alignment horizontal="center" vertical="center" wrapText="1"/>
    </xf>
    <xf numFmtId="38" fontId="15" fillId="36" borderId="0" xfId="0" applyNumberFormat="1" applyFont="1" applyFill="1" applyBorder="1" applyAlignment="1">
      <alignment horizontal="left" vertical="top" indent="1"/>
    </xf>
    <xf numFmtId="0" fontId="15" fillId="0" borderId="0" xfId="0" applyFont="1" applyBorder="1" applyAlignment="1">
      <alignment horizontal="left" vertical="top"/>
    </xf>
    <xf numFmtId="180" fontId="15" fillId="36" borderId="0" xfId="0" applyNumberFormat="1" applyFont="1" applyFill="1" applyBorder="1" applyAlignment="1">
      <alignment horizontal="left" vertical="top" indent="1"/>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180" fontId="15" fillId="0" borderId="0" xfId="0" applyNumberFormat="1" applyFont="1" applyFill="1" applyBorder="1" applyAlignment="1">
      <alignment horizontal="left" vertical="top" indent="1"/>
    </xf>
    <xf numFmtId="0" fontId="0" fillId="0" borderId="0" xfId="0" applyFont="1" applyBorder="1" applyAlignment="1">
      <alignment horizontal="left" vertical="center"/>
    </xf>
    <xf numFmtId="180" fontId="0" fillId="36" borderId="0" xfId="0" applyNumberFormat="1" applyFont="1" applyFill="1" applyBorder="1" applyAlignment="1">
      <alignment horizontal="left" vertical="center" indent="1"/>
    </xf>
    <xf numFmtId="38" fontId="0" fillId="36" borderId="0" xfId="0" applyNumberFormat="1" applyFont="1" applyFill="1" applyBorder="1" applyAlignment="1">
      <alignment horizontal="left" vertical="center" indent="1"/>
    </xf>
    <xf numFmtId="0" fontId="0" fillId="0" borderId="0" xfId="0" applyFont="1" applyBorder="1" applyAlignment="1">
      <alignment horizontal="right" vertical="center" wrapText="1" inden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vertical="center" indent="1"/>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Fill="1" applyBorder="1" applyAlignment="1">
      <alignment horizontal="right" vertical="center" indent="1"/>
    </xf>
    <xf numFmtId="0" fontId="15" fillId="0" borderId="0" xfId="0" applyFont="1" applyFill="1" applyBorder="1" applyAlignment="1">
      <alignment horizontal="left" vertical="center" indent="1"/>
    </xf>
    <xf numFmtId="0" fontId="0" fillId="0" borderId="0" xfId="0" applyFont="1" applyBorder="1" applyAlignment="1">
      <alignment horizontal="justify" vertical="center"/>
    </xf>
    <xf numFmtId="0" fontId="0" fillId="0" borderId="0" xfId="0" applyFont="1" applyBorder="1" applyAlignment="1">
      <alignment horizontal="left" vertical="center" indent="1"/>
    </xf>
    <xf numFmtId="0" fontId="0" fillId="0" borderId="23"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14" xfId="0" applyFont="1" applyBorder="1" applyAlignment="1">
      <alignment horizontal="justify" vertical="center"/>
    </xf>
    <xf numFmtId="0" fontId="0" fillId="0" borderId="24" xfId="0" applyFont="1" applyBorder="1" applyAlignment="1">
      <alignment horizontal="justify" vertical="center"/>
    </xf>
    <xf numFmtId="0" fontId="15" fillId="0" borderId="0" xfId="0" applyFont="1" applyBorder="1" applyAlignment="1">
      <alignment horizontal="right" vertical="top" indent="1"/>
    </xf>
    <xf numFmtId="0" fontId="15" fillId="0" borderId="0" xfId="0" applyFont="1" applyBorder="1" applyAlignment="1">
      <alignment horizontal="left" vertical="top" indent="1"/>
    </xf>
    <xf numFmtId="0" fontId="15" fillId="0" borderId="0" xfId="0" applyFont="1" applyBorder="1" applyAlignment="1">
      <alignment horizontal="left" vertical="center" indent="1"/>
    </xf>
    <xf numFmtId="0" fontId="0" fillId="0" borderId="25" xfId="0" applyFont="1" applyBorder="1" applyAlignment="1">
      <alignment horizontal="center" vertical="center"/>
    </xf>
    <xf numFmtId="0" fontId="3" fillId="0" borderId="23" xfId="0" applyFont="1" applyBorder="1" applyAlignment="1">
      <alignment horizontal="right" vertical="center"/>
    </xf>
    <xf numFmtId="0" fontId="0" fillId="0" borderId="0" xfId="0" applyFont="1" applyBorder="1" applyAlignment="1">
      <alignment horizontal="left" vertical="center" indent="1"/>
    </xf>
    <xf numFmtId="0" fontId="0" fillId="0" borderId="23" xfId="0" applyFont="1" applyBorder="1" applyAlignment="1">
      <alignment horizontal="justify"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26" xfId="0" applyFont="1" applyBorder="1" applyAlignment="1">
      <alignment horizontal="justify"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indent="1"/>
    </xf>
    <xf numFmtId="0" fontId="0" fillId="0" borderId="0" xfId="0" applyFont="1" applyBorder="1" applyAlignment="1">
      <alignment horizontal="left" vertical="center" indent="1"/>
    </xf>
    <xf numFmtId="0" fontId="0" fillId="0" borderId="0" xfId="0" applyFont="1" applyBorder="1" applyAlignment="1">
      <alignment horizontal="justify" vertical="center"/>
    </xf>
    <xf numFmtId="0" fontId="0" fillId="0" borderId="0" xfId="0" applyFont="1" applyAlignment="1">
      <alignment horizontal="left" vertical="center"/>
    </xf>
    <xf numFmtId="0" fontId="0" fillId="0" borderId="0" xfId="0" applyFont="1" applyBorder="1" applyAlignment="1">
      <alignment vertical="center"/>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22" xfId="0" applyFont="1" applyBorder="1" applyAlignment="1">
      <alignment vertical="center" wrapText="1"/>
    </xf>
    <xf numFmtId="0" fontId="17" fillId="0" borderId="10" xfId="0" applyFont="1" applyBorder="1" applyAlignment="1">
      <alignment horizontal="left"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right" vertical="center" wrapText="1"/>
    </xf>
    <xf numFmtId="0" fontId="0" fillId="0" borderId="0" xfId="0" applyFont="1" applyAlignment="1">
      <alignment vertical="center" wrapText="1"/>
    </xf>
    <xf numFmtId="0" fontId="17" fillId="36" borderId="0" xfId="0" applyFont="1" applyFill="1" applyAlignment="1">
      <alignment horizontal="center" vertical="center"/>
    </xf>
    <xf numFmtId="0" fontId="0" fillId="0" borderId="0" xfId="0" applyFont="1" applyAlignment="1">
      <alignment vertical="center"/>
    </xf>
    <xf numFmtId="0" fontId="17" fillId="0" borderId="0" xfId="0" applyFont="1" applyAlignment="1">
      <alignment horizontal="justify" vertical="center"/>
    </xf>
    <xf numFmtId="0" fontId="0" fillId="0" borderId="0" xfId="0" applyFont="1" applyAlignment="1">
      <alignment vertical="center"/>
    </xf>
    <xf numFmtId="0" fontId="17" fillId="0" borderId="10" xfId="0" applyFont="1" applyBorder="1" applyAlignment="1">
      <alignment horizontal="left" vertical="top" wrapText="1" indent="1"/>
    </xf>
    <xf numFmtId="38" fontId="17" fillId="36" borderId="10" xfId="49" applyFont="1" applyFill="1" applyBorder="1" applyAlignment="1">
      <alignment horizontal="right" vertical="center" wrapText="1"/>
    </xf>
    <xf numFmtId="38" fontId="17" fillId="0" borderId="10" xfId="49" applyFont="1" applyBorder="1" applyAlignment="1">
      <alignment horizontal="right" vertical="center" wrapText="1"/>
    </xf>
    <xf numFmtId="0" fontId="17" fillId="0" borderId="10" xfId="0" applyFont="1" applyBorder="1" applyAlignment="1">
      <alignment horizontal="justify" vertical="top" wrapText="1"/>
    </xf>
    <xf numFmtId="38" fontId="18" fillId="0" borderId="10" xfId="49" applyFont="1" applyBorder="1" applyAlignment="1">
      <alignment horizontal="left" vertical="center" wrapText="1" indent="1"/>
    </xf>
    <xf numFmtId="38" fontId="0" fillId="0" borderId="10" xfId="49" applyFont="1" applyBorder="1" applyAlignment="1">
      <alignment vertical="center"/>
    </xf>
    <xf numFmtId="0" fontId="17" fillId="0" borderId="10" xfId="0" applyFont="1" applyFill="1" applyBorder="1" applyAlignment="1">
      <alignment horizontal="left" vertical="top" wrapText="1" indent="1"/>
    </xf>
    <xf numFmtId="0" fontId="15" fillId="0" borderId="10" xfId="0" applyFont="1" applyFill="1" applyBorder="1" applyAlignment="1">
      <alignment horizontal="right" vertical="center" wrapText="1"/>
    </xf>
    <xf numFmtId="0" fontId="0" fillId="0" borderId="0" xfId="0" applyFont="1" applyAlignment="1">
      <alignment vertical="center"/>
    </xf>
    <xf numFmtId="0" fontId="17" fillId="0" borderId="0" xfId="0" applyFont="1" applyFill="1" applyBorder="1" applyAlignment="1">
      <alignment horizontal="left" vertical="top" wrapText="1" indent="1"/>
    </xf>
    <xf numFmtId="0" fontId="0" fillId="0" borderId="0" xfId="0" applyFont="1" applyFill="1" applyBorder="1" applyAlignment="1">
      <alignment vertical="center"/>
    </xf>
    <xf numFmtId="38" fontId="0" fillId="0" borderId="0" xfId="49" applyFont="1" applyBorder="1" applyAlignment="1">
      <alignment vertical="center"/>
    </xf>
    <xf numFmtId="0" fontId="18" fillId="0" borderId="10" xfId="0" applyFont="1" applyFill="1" applyBorder="1" applyAlignment="1">
      <alignment horizontal="left" vertical="top" wrapText="1" indent="1"/>
    </xf>
    <xf numFmtId="0" fontId="0" fillId="0" borderId="0" xfId="0" applyFont="1" applyAlignment="1">
      <alignment vertical="center"/>
    </xf>
    <xf numFmtId="58" fontId="15" fillId="34" borderId="0" xfId="0" applyNumberFormat="1" applyFont="1" applyFill="1" applyBorder="1" applyAlignment="1">
      <alignment horizontal="left" vertical="center" indent="1"/>
    </xf>
    <xf numFmtId="0" fontId="19" fillId="37" borderId="10" xfId="0" applyFont="1" applyFill="1" applyBorder="1" applyAlignment="1">
      <alignment horizontal="center" vertical="center" wrapText="1"/>
    </xf>
    <xf numFmtId="0" fontId="0" fillId="36" borderId="10" xfId="0" applyFont="1" applyFill="1" applyBorder="1" applyAlignment="1">
      <alignment vertical="center" wrapText="1"/>
    </xf>
    <xf numFmtId="38" fontId="0" fillId="36" borderId="10" xfId="0" applyNumberFormat="1" applyFont="1" applyFill="1" applyBorder="1" applyAlignment="1">
      <alignment vertical="center" wrapText="1"/>
    </xf>
    <xf numFmtId="0" fontId="13" fillId="37" borderId="10" xfId="0" applyFont="1" applyFill="1" applyBorder="1" applyAlignment="1">
      <alignment horizontal="right" vertical="center"/>
    </xf>
    <xf numFmtId="0" fontId="13" fillId="37" borderId="10" xfId="0" applyFont="1" applyFill="1" applyBorder="1" applyAlignment="1">
      <alignment horizontal="left" vertical="center" wrapText="1" indent="1"/>
    </xf>
    <xf numFmtId="0" fontId="13" fillId="37" borderId="10" xfId="0" applyFont="1" applyFill="1" applyBorder="1" applyAlignment="1">
      <alignment horizontal="center" vertical="center"/>
    </xf>
    <xf numFmtId="0" fontId="13" fillId="37" borderId="10" xfId="0" applyFont="1" applyFill="1" applyBorder="1" applyAlignment="1">
      <alignment vertical="center" wrapText="1"/>
    </xf>
    <xf numFmtId="0" fontId="0" fillId="38" borderId="10" xfId="0" applyFont="1" applyFill="1" applyBorder="1" applyAlignment="1">
      <alignment horizontal="right" vertical="center"/>
    </xf>
    <xf numFmtId="0" fontId="0" fillId="38" borderId="10" xfId="0" applyFont="1" applyFill="1" applyBorder="1" applyAlignment="1">
      <alignment horizontal="right" vertical="center" wrapText="1"/>
    </xf>
    <xf numFmtId="0" fontId="0" fillId="38" borderId="10" xfId="0" applyFont="1" applyFill="1" applyBorder="1" applyAlignment="1">
      <alignment horizontal="right" vertical="center"/>
    </xf>
    <xf numFmtId="180" fontId="0" fillId="36" borderId="10" xfId="0" applyNumberFormat="1" applyFont="1" applyFill="1" applyBorder="1" applyAlignment="1">
      <alignment vertical="center" shrinkToFit="1"/>
    </xf>
    <xf numFmtId="188" fontId="0" fillId="36" borderId="10" xfId="0" applyNumberFormat="1" applyFont="1" applyFill="1" applyBorder="1" applyAlignment="1">
      <alignment vertical="center" shrinkToFit="1"/>
    </xf>
    <xf numFmtId="9" fontId="0" fillId="34" borderId="10" xfId="42" applyFont="1" applyFill="1" applyBorder="1" applyAlignment="1">
      <alignment horizontal="left" vertical="center" indent="1"/>
    </xf>
    <xf numFmtId="9" fontId="17" fillId="36" borderId="10" xfId="0" applyNumberFormat="1" applyFont="1" applyFill="1" applyBorder="1" applyAlignment="1">
      <alignment horizontal="justify" vertical="top" wrapText="1"/>
    </xf>
    <xf numFmtId="0" fontId="17" fillId="36" borderId="10" xfId="0" applyFont="1" applyFill="1" applyBorder="1" applyAlignment="1">
      <alignment horizontal="left" vertical="top" wrapText="1"/>
    </xf>
    <xf numFmtId="0" fontId="15" fillId="34" borderId="10" xfId="0" applyFont="1" applyFill="1" applyBorder="1" applyAlignment="1">
      <alignment horizontal="center" vertical="center"/>
    </xf>
    <xf numFmtId="0" fontId="15" fillId="34" borderId="12" xfId="0" applyFont="1" applyFill="1" applyBorder="1" applyAlignment="1">
      <alignment horizontal="center" vertical="center"/>
    </xf>
    <xf numFmtId="0" fontId="15" fillId="34" borderId="16" xfId="0" applyFont="1" applyFill="1" applyBorder="1" applyAlignment="1">
      <alignment horizontal="center" vertical="center"/>
    </xf>
    <xf numFmtId="0" fontId="10"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0" fillId="34" borderId="12" xfId="0" applyFont="1" applyFill="1" applyBorder="1" applyAlignment="1">
      <alignment horizontal="center" vertical="center"/>
    </xf>
    <xf numFmtId="0" fontId="12" fillId="33" borderId="10" xfId="0" applyFont="1" applyFill="1" applyBorder="1" applyAlignment="1">
      <alignment horizontal="center" vertical="center"/>
    </xf>
    <xf numFmtId="0" fontId="3" fillId="0" borderId="0" xfId="0" applyFont="1" applyAlignment="1">
      <alignment horizontal="right" vertical="center"/>
    </xf>
    <xf numFmtId="0" fontId="2" fillId="35" borderId="10" xfId="0" applyFont="1" applyFill="1" applyBorder="1" applyAlignment="1">
      <alignment horizontal="center" vertical="center" wrapText="1"/>
    </xf>
    <xf numFmtId="38" fontId="17" fillId="35" borderId="10" xfId="49" applyFont="1" applyFill="1" applyBorder="1" applyAlignment="1">
      <alignment horizontal="right" vertical="center" wrapText="1"/>
    </xf>
    <xf numFmtId="0" fontId="0" fillId="36" borderId="10" xfId="0" applyFont="1" applyFill="1" applyBorder="1" applyAlignment="1">
      <alignment horizontal="center" vertical="center" wrapText="1"/>
    </xf>
    <xf numFmtId="180" fontId="0" fillId="35" borderId="1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0" fontId="3" fillId="0" borderId="10" xfId="0" applyFont="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35" borderId="10" xfId="0" applyFont="1" applyFill="1" applyBorder="1" applyAlignment="1">
      <alignment horizontal="center" vertical="center" shrinkToFit="1"/>
    </xf>
    <xf numFmtId="0" fontId="17" fillId="0" borderId="10" xfId="0" applyFont="1" applyFill="1" applyBorder="1" applyAlignment="1">
      <alignment horizontal="center" vertical="center" wrapText="1"/>
    </xf>
    <xf numFmtId="0" fontId="17" fillId="0" borderId="32"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32"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0" fillId="36" borderId="10" xfId="0" applyFont="1" applyFill="1" applyBorder="1" applyAlignment="1">
      <alignment horizontal="left" vertical="center" indent="1"/>
    </xf>
    <xf numFmtId="0" fontId="18" fillId="0" borderId="10" xfId="0" applyFont="1" applyBorder="1" applyAlignment="1">
      <alignment horizontal="left" vertical="top" wrapText="1"/>
    </xf>
    <xf numFmtId="38" fontId="17" fillId="35" borderId="33" xfId="49" applyFont="1" applyFill="1" applyBorder="1" applyAlignment="1">
      <alignment horizontal="right" vertical="center" wrapText="1"/>
    </xf>
    <xf numFmtId="38" fontId="18" fillId="0" borderId="10" xfId="49" applyFont="1" applyBorder="1" applyAlignment="1">
      <alignment horizontal="right" vertical="center" wrapText="1"/>
    </xf>
    <xf numFmtId="0" fontId="18" fillId="0" borderId="34" xfId="0" applyFont="1" applyBorder="1" applyAlignment="1">
      <alignment horizontal="justify" vertical="top" wrapText="1"/>
    </xf>
    <xf numFmtId="0" fontId="18" fillId="0" borderId="10" xfId="0" applyFont="1" applyBorder="1" applyAlignment="1">
      <alignment horizontal="justify" vertical="top" wrapText="1"/>
    </xf>
    <xf numFmtId="38" fontId="17" fillId="36" borderId="33" xfId="49" applyFont="1" applyFill="1" applyBorder="1" applyAlignment="1">
      <alignment horizontal="right" vertical="center" wrapText="1"/>
    </xf>
    <xf numFmtId="0" fontId="17" fillId="0" borderId="35" xfId="0" applyFont="1" applyBorder="1" applyAlignment="1">
      <alignment horizontal="left" vertical="top" wrapText="1" indent="1"/>
    </xf>
    <xf numFmtId="0" fontId="18" fillId="0" borderId="35" xfId="0" applyFont="1" applyBorder="1" applyAlignment="1">
      <alignment horizontal="left" vertical="top" wrapText="1"/>
    </xf>
    <xf numFmtId="0" fontId="18" fillId="0" borderId="10" xfId="0" applyFont="1" applyBorder="1" applyAlignment="1">
      <alignment horizontal="left" vertical="top" wrapText="1" indent="1"/>
    </xf>
    <xf numFmtId="0" fontId="0" fillId="0" borderId="0" xfId="0" applyFont="1" applyBorder="1" applyAlignment="1">
      <alignment vertical="center"/>
    </xf>
    <xf numFmtId="0" fontId="0" fillId="0" borderId="0" xfId="0" applyFont="1" applyBorder="1" applyAlignment="1">
      <alignment vertical="center"/>
    </xf>
    <xf numFmtId="0" fontId="17" fillId="0" borderId="10" xfId="0" applyFont="1" applyBorder="1" applyAlignment="1">
      <alignment horizontal="left" vertical="center" wrapText="1" indent="1"/>
    </xf>
    <xf numFmtId="0" fontId="0" fillId="0" borderId="0" xfId="0" applyFont="1" applyFill="1" applyBorder="1" applyAlignment="1">
      <alignment horizontal="left" vertical="center" wrapText="1" indent="1"/>
    </xf>
    <xf numFmtId="0" fontId="3" fillId="38" borderId="10" xfId="0" applyFont="1" applyFill="1" applyBorder="1" applyAlignment="1">
      <alignment horizontal="right" vertical="center"/>
    </xf>
    <xf numFmtId="0" fontId="3" fillId="38" borderId="10" xfId="0" applyFont="1" applyFill="1" applyBorder="1" applyAlignment="1">
      <alignment horizontal="right" vertical="center" wrapText="1"/>
    </xf>
    <xf numFmtId="0" fontId="3" fillId="0" borderId="0" xfId="0" applyFont="1" applyFill="1" applyAlignment="1">
      <alignment horizontal="right" vertical="center"/>
    </xf>
    <xf numFmtId="0" fontId="21" fillId="33" borderId="0" xfId="0" applyFont="1" applyFill="1" applyAlignment="1">
      <alignment horizontal="right" vertical="center"/>
    </xf>
    <xf numFmtId="0" fontId="13" fillId="39" borderId="0" xfId="0" applyFont="1" applyFill="1" applyAlignment="1">
      <alignment vertical="center"/>
    </xf>
    <xf numFmtId="0" fontId="23" fillId="39" borderId="0" xfId="0" applyFont="1" applyFill="1" applyBorder="1" applyAlignment="1">
      <alignment horizontal="center" vertical="center" wrapText="1"/>
    </xf>
    <xf numFmtId="0" fontId="3" fillId="39" borderId="0" xfId="0" applyFont="1" applyFill="1" applyBorder="1" applyAlignment="1">
      <alignment vertical="center" wrapText="1"/>
    </xf>
    <xf numFmtId="0" fontId="23" fillId="39" borderId="0" xfId="0" applyFont="1" applyFill="1" applyBorder="1" applyAlignment="1">
      <alignment vertical="center" wrapText="1"/>
    </xf>
    <xf numFmtId="0" fontId="0" fillId="0" borderId="0" xfId="0" applyFont="1" applyFill="1" applyAlignment="1">
      <alignment horizontal="left" vertical="center" indent="1"/>
    </xf>
    <xf numFmtId="0" fontId="3" fillId="0" borderId="0" xfId="0" applyFont="1" applyFill="1" applyAlignment="1">
      <alignment horizontal="left" vertical="center"/>
    </xf>
    <xf numFmtId="180" fontId="0" fillId="0" borderId="0" xfId="0" applyNumberFormat="1" applyFont="1" applyFill="1" applyBorder="1" applyAlignment="1">
      <alignment horizontal="left" vertical="center" indent="1"/>
    </xf>
    <xf numFmtId="0" fontId="12" fillId="0" borderId="0" xfId="0" applyFont="1" applyFill="1" applyBorder="1" applyAlignment="1">
      <alignment horizontal="center" vertical="center"/>
    </xf>
    <xf numFmtId="0" fontId="0" fillId="0" borderId="0" xfId="0" applyFont="1" applyFill="1" applyBorder="1" applyAlignment="1">
      <alignment horizontal="left" vertical="center" indent="1"/>
    </xf>
    <xf numFmtId="58" fontId="0" fillId="0" borderId="0" xfId="0" applyNumberFormat="1" applyFont="1" applyFill="1" applyBorder="1" applyAlignment="1">
      <alignment horizontal="left" vertical="center" wrapText="1" indent="1"/>
    </xf>
    <xf numFmtId="180" fontId="0" fillId="0" borderId="0" xfId="0" applyNumberFormat="1" applyFont="1" applyFill="1" applyBorder="1" applyAlignment="1">
      <alignment horizontal="left" vertical="center" wrapText="1" indent="1"/>
    </xf>
    <xf numFmtId="0" fontId="11" fillId="0" borderId="0" xfId="0" applyFont="1" applyFill="1" applyAlignment="1">
      <alignment horizontal="left" vertical="center" indent="1"/>
    </xf>
    <xf numFmtId="180" fontId="0" fillId="0" borderId="0" xfId="43" applyNumberFormat="1" applyFont="1" applyFill="1" applyBorder="1" applyAlignment="1" applyProtection="1">
      <alignment horizontal="left" vertical="center" indent="1"/>
      <protection/>
    </xf>
    <xf numFmtId="0" fontId="0"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24"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40" fontId="0" fillId="0" borderId="0" xfId="0" applyNumberFormat="1" applyFont="1" applyBorder="1" applyAlignment="1">
      <alignment vertical="center"/>
    </xf>
    <xf numFmtId="0" fontId="0" fillId="0" borderId="0" xfId="0" applyFont="1" applyAlignment="1">
      <alignment horizontal="left" vertical="center" indent="1"/>
    </xf>
    <xf numFmtId="180" fontId="0" fillId="35" borderId="10" xfId="43" applyNumberFormat="1" applyFont="1" applyFill="1" applyBorder="1" applyAlignment="1" applyProtection="1">
      <alignment horizontal="left" vertical="center" indent="1"/>
      <protection/>
    </xf>
    <xf numFmtId="0" fontId="7" fillId="0" borderId="0" xfId="0" applyFont="1" applyAlignment="1">
      <alignment horizontal="left" vertical="center"/>
    </xf>
    <xf numFmtId="0" fontId="0" fillId="36" borderId="0" xfId="0" applyFont="1" applyFill="1" applyAlignment="1">
      <alignment horizontal="left"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horizontal="justify" vertical="center" wrapText="1"/>
    </xf>
    <xf numFmtId="0" fontId="3" fillId="0" borderId="0" xfId="0" applyFont="1" applyAlignment="1">
      <alignment horizontal="justify"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2" fillId="0" borderId="0" xfId="0" applyFont="1" applyFill="1" applyBorder="1" applyAlignment="1">
      <alignment vertical="center" shrinkToFit="1"/>
    </xf>
    <xf numFmtId="0" fontId="2" fillId="0" borderId="21" xfId="0" applyFont="1" applyFill="1" applyBorder="1" applyAlignment="1">
      <alignment vertical="center" shrinkToFit="1"/>
    </xf>
    <xf numFmtId="180" fontId="2" fillId="35" borderId="10" xfId="0" applyNumberFormat="1" applyFont="1" applyFill="1" applyBorder="1" applyAlignment="1">
      <alignment horizontal="left" vertical="center" indent="1" shrinkToFit="1"/>
    </xf>
    <xf numFmtId="49" fontId="2" fillId="0" borderId="10" xfId="0" applyNumberFormat="1" applyFont="1" applyFill="1" applyBorder="1" applyAlignment="1">
      <alignment horizontal="left" vertical="center" indent="1"/>
    </xf>
    <xf numFmtId="49" fontId="2" fillId="35" borderId="10" xfId="0" applyNumberFormat="1" applyFont="1" applyFill="1" applyBorder="1" applyAlignment="1">
      <alignment horizontal="left" vertical="center" indent="1" shrinkToFit="1"/>
    </xf>
    <xf numFmtId="0" fontId="13" fillId="39" borderId="29" xfId="0" applyFont="1" applyFill="1" applyBorder="1" applyAlignment="1">
      <alignment vertical="center"/>
    </xf>
    <xf numFmtId="0" fontId="13" fillId="39" borderId="0" xfId="0" applyFont="1" applyFill="1" applyAlignment="1">
      <alignment horizontal="center" vertical="center"/>
    </xf>
    <xf numFmtId="0" fontId="0" fillId="0" borderId="0" xfId="0" applyAlignment="1">
      <alignment horizontal="left" vertical="center" indent="1"/>
    </xf>
    <xf numFmtId="0" fontId="3" fillId="0" borderId="0" xfId="0" applyFont="1" applyFill="1" applyBorder="1" applyAlignment="1">
      <alignment vertical="center"/>
    </xf>
    <xf numFmtId="0" fontId="3" fillId="0" borderId="0" xfId="0" applyFont="1" applyFill="1" applyBorder="1" applyAlignment="1">
      <alignment horizontal="left" vertical="center" wrapText="1" indent="1"/>
    </xf>
    <xf numFmtId="0" fontId="3" fillId="35" borderId="0" xfId="0" applyFont="1" applyFill="1" applyBorder="1" applyAlignment="1">
      <alignment horizontal="left" vertical="center" wrapText="1" indent="1"/>
    </xf>
    <xf numFmtId="0" fontId="3" fillId="34" borderId="0" xfId="0" applyFont="1" applyFill="1" applyBorder="1" applyAlignment="1">
      <alignment horizontal="left" vertical="center" wrapText="1" indent="1"/>
    </xf>
    <xf numFmtId="0" fontId="3" fillId="36" borderId="0" xfId="0" applyFont="1" applyFill="1" applyBorder="1" applyAlignment="1">
      <alignment horizontal="left" vertical="center" wrapText="1" indent="1"/>
    </xf>
    <xf numFmtId="0" fontId="3" fillId="40" borderId="0" xfId="0" applyFont="1" applyFill="1" applyBorder="1" applyAlignment="1">
      <alignment horizontal="left" vertical="center" wrapText="1" indent="1"/>
    </xf>
    <xf numFmtId="0" fontId="3" fillId="41" borderId="0" xfId="0" applyFont="1" applyFill="1" applyBorder="1" applyAlignment="1">
      <alignment horizontal="left" vertical="center" wrapText="1" indent="1"/>
    </xf>
    <xf numFmtId="0" fontId="3" fillId="42" borderId="0" xfId="0" applyFont="1" applyFill="1" applyBorder="1" applyAlignment="1">
      <alignment horizontal="left" vertical="center" wrapText="1" indent="1"/>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center" inden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vertical="center"/>
    </xf>
    <xf numFmtId="49" fontId="2" fillId="0" borderId="10" xfId="0" applyNumberFormat="1" applyFont="1" applyFill="1" applyBorder="1" applyAlignment="1">
      <alignment vertical="center"/>
    </xf>
    <xf numFmtId="0" fontId="2" fillId="0" borderId="10" xfId="0" applyFont="1" applyFill="1" applyBorder="1" applyAlignment="1">
      <alignment horizontal="left" vertical="center" indent="1"/>
    </xf>
    <xf numFmtId="49" fontId="2" fillId="38" borderId="10" xfId="0" applyNumberFormat="1" applyFont="1" applyFill="1" applyBorder="1" applyAlignment="1">
      <alignment vertical="center"/>
    </xf>
    <xf numFmtId="0" fontId="3" fillId="0" borderId="0" xfId="0" applyFont="1" applyFill="1" applyAlignment="1">
      <alignment vertical="center"/>
    </xf>
    <xf numFmtId="0" fontId="26" fillId="0" borderId="14" xfId="0" applyFont="1" applyFill="1" applyBorder="1" applyAlignment="1">
      <alignment vertical="center" wrapText="1"/>
    </xf>
    <xf numFmtId="0" fontId="26" fillId="0" borderId="10" xfId="0" applyFont="1" applyFill="1" applyBorder="1" applyAlignment="1">
      <alignment vertical="center"/>
    </xf>
    <xf numFmtId="0" fontId="26" fillId="0" borderId="13" xfId="0"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vertical="center"/>
    </xf>
    <xf numFmtId="49" fontId="26" fillId="0" borderId="13"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0" xfId="0" applyFont="1" applyFill="1" applyBorder="1" applyAlignment="1">
      <alignment vertical="center" wrapText="1"/>
    </xf>
    <xf numFmtId="0" fontId="3" fillId="0" borderId="0" xfId="0" applyFont="1" applyFill="1" applyAlignment="1">
      <alignment horizontal="center" vertical="center"/>
    </xf>
    <xf numFmtId="0" fontId="25" fillId="38" borderId="33" xfId="0" applyFont="1" applyFill="1" applyBorder="1" applyAlignment="1">
      <alignment horizontal="center" vertical="center"/>
    </xf>
    <xf numFmtId="0" fontId="3" fillId="34" borderId="10" xfId="0" applyFont="1" applyFill="1" applyBorder="1" applyAlignment="1">
      <alignment horizontal="justify" vertical="center" wrapText="1"/>
    </xf>
    <xf numFmtId="0" fontId="0" fillId="34" borderId="10" xfId="0" applyFill="1" applyBorder="1" applyAlignment="1">
      <alignment horizontal="center" vertical="center" wrapText="1"/>
    </xf>
    <xf numFmtId="0" fontId="0" fillId="34" borderId="0" xfId="0" applyFill="1" applyAlignment="1">
      <alignment horizontal="right" vertical="center"/>
    </xf>
    <xf numFmtId="0" fontId="0" fillId="35" borderId="10" xfId="0" applyFont="1" applyFill="1" applyBorder="1" applyAlignment="1">
      <alignment horizontal="left" vertical="center" indent="1"/>
    </xf>
    <xf numFmtId="0" fontId="0" fillId="35" borderId="10" xfId="0" applyFont="1" applyFill="1" applyBorder="1" applyAlignment="1">
      <alignment horizontal="left" vertical="center" wrapText="1" indent="1"/>
    </xf>
    <xf numFmtId="0" fontId="0" fillId="35" borderId="10" xfId="43" applyFont="1" applyFill="1" applyBorder="1" applyAlignment="1" applyProtection="1">
      <alignment horizontal="left" vertical="center" indent="1"/>
      <protection/>
    </xf>
    <xf numFmtId="0" fontId="0" fillId="35" borderId="10" xfId="43" applyFont="1" applyFill="1" applyBorder="1" applyAlignment="1" applyProtection="1">
      <alignment horizontal="left" vertical="center" indent="1"/>
      <protection/>
    </xf>
    <xf numFmtId="0" fontId="2" fillId="35" borderId="10" xfId="0" applyFont="1" applyFill="1" applyBorder="1" applyAlignment="1">
      <alignment horizontal="left" vertical="center" wrapText="1" indent="1"/>
    </xf>
    <xf numFmtId="0" fontId="1" fillId="35" borderId="10" xfId="0" applyFont="1" applyFill="1" applyBorder="1" applyAlignment="1">
      <alignment horizontal="left" vertical="center" wrapText="1" indent="1"/>
    </xf>
    <xf numFmtId="0" fontId="0" fillId="34" borderId="10" xfId="0" applyFill="1" applyBorder="1" applyAlignment="1">
      <alignment horizontal="left" vertical="center" indent="1"/>
    </xf>
    <xf numFmtId="0" fontId="17" fillId="0" borderId="13" xfId="0" applyFont="1" applyFill="1" applyBorder="1" applyAlignment="1">
      <alignment vertical="center" wrapText="1"/>
    </xf>
    <xf numFmtId="0" fontId="17" fillId="0" borderId="33" xfId="0" applyFont="1" applyFill="1" applyBorder="1" applyAlignment="1">
      <alignment vertical="center" wrapText="1"/>
    </xf>
    <xf numFmtId="0" fontId="17" fillId="0" borderId="32"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justify" vertical="center" wrapText="1"/>
    </xf>
    <xf numFmtId="0" fontId="0" fillId="34" borderId="10" xfId="0" applyFont="1" applyFill="1" applyBorder="1" applyAlignment="1">
      <alignment horizontal="left" vertical="center" indent="1"/>
    </xf>
    <xf numFmtId="0" fontId="0" fillId="34" borderId="10" xfId="0" applyFill="1" applyBorder="1" applyAlignment="1">
      <alignment horizontal="left" vertical="center" indent="1"/>
    </xf>
    <xf numFmtId="0" fontId="13" fillId="33" borderId="0" xfId="0" applyFont="1" applyFill="1" applyAlignment="1">
      <alignment horizontal="center" vertical="center"/>
    </xf>
    <xf numFmtId="0" fontId="0" fillId="34" borderId="10" xfId="0" applyFont="1" applyFill="1" applyBorder="1" applyAlignment="1">
      <alignment horizontal="left" vertical="center" indent="1"/>
    </xf>
    <xf numFmtId="0" fontId="0" fillId="0" borderId="10" xfId="0" applyFont="1" applyFill="1" applyBorder="1" applyAlignment="1">
      <alignment horizontal="left" vertical="center" indent="1"/>
    </xf>
    <xf numFmtId="0" fontId="0" fillId="38" borderId="30" xfId="0" applyFont="1" applyFill="1" applyBorder="1" applyAlignment="1">
      <alignment horizontal="center" vertical="center"/>
    </xf>
    <xf numFmtId="0" fontId="0" fillId="38" borderId="22" xfId="0"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0" xfId="0" applyNumberFormat="1" applyFont="1" applyFill="1" applyBorder="1" applyAlignment="1">
      <alignment horizontal="left" vertical="center" indent="1"/>
    </xf>
    <xf numFmtId="49" fontId="2" fillId="0" borderId="0" xfId="0" applyNumberFormat="1" applyFont="1" applyFill="1" applyBorder="1" applyAlignment="1">
      <alignment horizontal="center" vertical="center"/>
    </xf>
    <xf numFmtId="0" fontId="2" fillId="0" borderId="13" xfId="0" applyFont="1" applyFill="1" applyBorder="1" applyAlignment="1">
      <alignment horizontal="left" vertical="center" indent="1"/>
    </xf>
    <xf numFmtId="0" fontId="2" fillId="0" borderId="14" xfId="0" applyFont="1" applyFill="1" applyBorder="1" applyAlignment="1">
      <alignment horizontal="left" vertical="center" indent="1"/>
    </xf>
    <xf numFmtId="0" fontId="2" fillId="0" borderId="33" xfId="0" applyFont="1" applyFill="1" applyBorder="1" applyAlignment="1">
      <alignment horizontal="left" vertical="center" indent="1"/>
    </xf>
    <xf numFmtId="0" fontId="26" fillId="0" borderId="14" xfId="0" applyFont="1" applyFill="1" applyBorder="1" applyAlignment="1">
      <alignment vertical="center" wrapText="1"/>
    </xf>
    <xf numFmtId="0" fontId="25" fillId="38" borderId="13" xfId="0" applyFont="1" applyFill="1" applyBorder="1" applyAlignment="1">
      <alignment horizontal="center" vertical="center"/>
    </xf>
    <xf numFmtId="0" fontId="25" fillId="38" borderId="14" xfId="0" applyFont="1" applyFill="1" applyBorder="1" applyAlignment="1">
      <alignment horizontal="center" vertical="center"/>
    </xf>
    <xf numFmtId="0" fontId="26" fillId="0" borderId="13" xfId="0" applyFont="1" applyFill="1" applyBorder="1" applyAlignment="1">
      <alignment vertical="center" wrapText="1"/>
    </xf>
    <xf numFmtId="0" fontId="26" fillId="0" borderId="14" xfId="0" applyFont="1" applyFill="1" applyBorder="1" applyAlignment="1">
      <alignment horizontal="left" vertical="center"/>
    </xf>
    <xf numFmtId="0" fontId="3" fillId="0" borderId="0" xfId="0" applyFont="1" applyAlignment="1">
      <alignment horizontal="left" vertical="center" wrapText="1" indent="1"/>
    </xf>
    <xf numFmtId="0" fontId="0" fillId="0" borderId="0" xfId="0" applyFont="1" applyAlignment="1">
      <alignment horizontal="right" vertical="center"/>
    </xf>
    <xf numFmtId="0" fontId="7" fillId="36" borderId="0" xfId="0" applyFont="1" applyFill="1" applyAlignment="1">
      <alignment horizontal="right" vertical="center"/>
    </xf>
    <xf numFmtId="0" fontId="12" fillId="33" borderId="13"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14" xfId="0" applyFont="1" applyFill="1" applyBorder="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xf>
    <xf numFmtId="180" fontId="0" fillId="36" borderId="0" xfId="0" applyNumberFormat="1" applyFont="1" applyFill="1" applyAlignment="1">
      <alignment horizontal="center" vertical="center"/>
    </xf>
    <xf numFmtId="38" fontId="3" fillId="36" borderId="10" xfId="49" applyFont="1" applyFill="1" applyBorder="1" applyAlignment="1">
      <alignment horizontal="right" vertical="center"/>
    </xf>
    <xf numFmtId="0" fontId="17" fillId="0" borderId="0" xfId="0" applyFont="1" applyBorder="1" applyAlignment="1">
      <alignment horizontal="left" vertical="center"/>
    </xf>
    <xf numFmtId="38" fontId="0" fillId="36" borderId="10" xfId="49" applyFont="1" applyFill="1" applyBorder="1" applyAlignment="1">
      <alignment horizontal="right" vertical="center"/>
    </xf>
    <xf numFmtId="38" fontId="10" fillId="36" borderId="13" xfId="49" applyFont="1" applyFill="1" applyBorder="1" applyAlignment="1">
      <alignment horizontal="right" vertical="center" wrapText="1"/>
    </xf>
    <xf numFmtId="38" fontId="10" fillId="36" borderId="33" xfId="49" applyFont="1" applyFill="1" applyBorder="1" applyAlignment="1">
      <alignment horizontal="right" vertical="center" wrapText="1"/>
    </xf>
    <xf numFmtId="0" fontId="0" fillId="36" borderId="0" xfId="0" applyFont="1" applyFill="1" applyAlignment="1">
      <alignment horizontal="center" vertical="center"/>
    </xf>
    <xf numFmtId="0" fontId="23" fillId="39" borderId="0" xfId="0" applyFont="1" applyFill="1" applyBorder="1" applyAlignment="1">
      <alignment horizontal="center" vertical="center"/>
    </xf>
    <xf numFmtId="0" fontId="3" fillId="0" borderId="21" xfId="0" applyFont="1" applyBorder="1" applyAlignment="1">
      <alignment horizontal="left" vertical="center" wrapText="1"/>
    </xf>
    <xf numFmtId="0" fontId="2" fillId="36" borderId="36"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0" xfId="0" applyFont="1" applyBorder="1" applyAlignment="1">
      <alignment horizontal="center" vertical="center" textRotation="255" wrapText="1"/>
    </xf>
    <xf numFmtId="0" fontId="17" fillId="0" borderId="10" xfId="0" applyFont="1" applyBorder="1" applyAlignment="1">
      <alignment horizontal="center" vertical="center" wrapText="1"/>
    </xf>
    <xf numFmtId="38" fontId="3" fillId="36" borderId="10" xfId="49" applyFont="1" applyFill="1" applyBorder="1" applyAlignment="1">
      <alignment horizontal="right" vertical="center" wrapText="1"/>
    </xf>
    <xf numFmtId="0" fontId="17" fillId="0" borderId="36"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3" xfId="0" applyFont="1" applyFill="1" applyBorder="1" applyAlignment="1">
      <alignment horizontal="right" vertical="center" wrapText="1"/>
    </xf>
    <xf numFmtId="0" fontId="17" fillId="0" borderId="14" xfId="0" applyFont="1" applyFill="1" applyBorder="1" applyAlignment="1">
      <alignment horizontal="right" vertical="center" wrapText="1"/>
    </xf>
    <xf numFmtId="0" fontId="17" fillId="0" borderId="33" xfId="0" applyFont="1" applyFill="1" applyBorder="1" applyAlignment="1">
      <alignment horizontal="right" vertical="center" wrapText="1"/>
    </xf>
    <xf numFmtId="0" fontId="3" fillId="0" borderId="10" xfId="0" applyFont="1" applyBorder="1" applyAlignment="1">
      <alignment horizontal="center" vertical="center" shrinkToFit="1"/>
    </xf>
    <xf numFmtId="0" fontId="6" fillId="0" borderId="10" xfId="0" applyFont="1" applyBorder="1" applyAlignment="1">
      <alignment horizontal="center" vertical="center" textRotation="255" shrinkToFit="1"/>
    </xf>
    <xf numFmtId="0" fontId="3" fillId="0" borderId="10" xfId="0" applyFont="1" applyBorder="1" applyAlignment="1">
      <alignment horizontal="left"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38" fontId="3" fillId="36" borderId="13" xfId="49" applyFont="1" applyFill="1" applyBorder="1" applyAlignment="1">
      <alignment horizontal="right" vertical="center" shrinkToFit="1"/>
    </xf>
    <xf numFmtId="38" fontId="3" fillId="36" borderId="33" xfId="49" applyFont="1" applyFill="1" applyBorder="1" applyAlignment="1">
      <alignment horizontal="right" vertical="center" shrinkToFit="1"/>
    </xf>
    <xf numFmtId="0" fontId="3" fillId="36" borderId="36" xfId="0" applyFont="1" applyFill="1" applyBorder="1" applyAlignment="1">
      <alignment horizontal="center" vertical="center" shrinkToFit="1"/>
    </xf>
    <xf numFmtId="0" fontId="3" fillId="36" borderId="19"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14" fillId="0" borderId="37"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38" xfId="0" applyFont="1" applyBorder="1" applyAlignment="1">
      <alignment horizontal="center" vertical="center"/>
    </xf>
    <xf numFmtId="0" fontId="15" fillId="0" borderId="11" xfId="0" applyFont="1" applyBorder="1" applyAlignment="1">
      <alignment horizontal="center" vertical="center"/>
    </xf>
    <xf numFmtId="0" fontId="0" fillId="0" borderId="16" xfId="0" applyFont="1" applyBorder="1" applyAlignment="1">
      <alignment horizontal="center" vertical="top"/>
    </xf>
    <xf numFmtId="0" fontId="0" fillId="0" borderId="10" xfId="0" applyFont="1" applyBorder="1" applyAlignment="1">
      <alignment horizontal="center" vertical="top"/>
    </xf>
    <xf numFmtId="0" fontId="0" fillId="0" borderId="23" xfId="0" applyFont="1" applyBorder="1" applyAlignment="1">
      <alignment horizontal="right" vertical="center"/>
    </xf>
    <xf numFmtId="0" fontId="0" fillId="0" borderId="14" xfId="0" applyFont="1" applyBorder="1" applyAlignment="1">
      <alignment horizontal="right" vertical="center"/>
    </xf>
    <xf numFmtId="0" fontId="15" fillId="34" borderId="29"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15" xfId="0" applyFont="1" applyFill="1" applyBorder="1" applyAlignment="1">
      <alignment horizontal="center" vertical="center"/>
    </xf>
    <xf numFmtId="180" fontId="0" fillId="36" borderId="14" xfId="0" applyNumberFormat="1" applyFont="1" applyFill="1" applyBorder="1" applyAlignment="1">
      <alignment horizontal="center" vertical="center"/>
    </xf>
    <xf numFmtId="58" fontId="0" fillId="36" borderId="11" xfId="0" applyNumberFormat="1" applyFont="1" applyFill="1" applyBorder="1" applyAlignment="1">
      <alignment horizontal="center" vertical="center"/>
    </xf>
    <xf numFmtId="58" fontId="0" fillId="36" borderId="39" xfId="0" applyNumberFormat="1" applyFont="1" applyFill="1" applyBorder="1" applyAlignment="1">
      <alignment horizontal="center" vertical="center"/>
    </xf>
    <xf numFmtId="0" fontId="16" fillId="0" borderId="40" xfId="0" applyFont="1" applyBorder="1" applyAlignment="1">
      <alignment horizontal="center" vertical="center"/>
    </xf>
    <xf numFmtId="0" fontId="0" fillId="0" borderId="31" xfId="0" applyFont="1" applyBorder="1" applyAlignment="1">
      <alignment horizontal="right" vertical="center" indent="1"/>
    </xf>
    <xf numFmtId="0" fontId="0" fillId="0" borderId="21" xfId="0" applyFont="1" applyBorder="1" applyAlignment="1">
      <alignment horizontal="right" vertical="center" indent="1"/>
    </xf>
    <xf numFmtId="0" fontId="0" fillId="0" borderId="41" xfId="0" applyFont="1" applyBorder="1" applyAlignment="1">
      <alignment horizontal="right" vertical="center" indent="1"/>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0" fillId="36" borderId="14" xfId="0" applyFont="1" applyFill="1" applyBorder="1" applyAlignment="1">
      <alignment horizontal="left" vertical="center"/>
    </xf>
    <xf numFmtId="0" fontId="0" fillId="36" borderId="24" xfId="0" applyFont="1" applyFill="1" applyBorder="1" applyAlignment="1">
      <alignment horizontal="left" vertical="center"/>
    </xf>
    <xf numFmtId="0" fontId="0" fillId="0" borderId="14" xfId="0" applyBorder="1" applyAlignment="1">
      <alignment horizontal="left" vertical="center"/>
    </xf>
    <xf numFmtId="0" fontId="0" fillId="0" borderId="23"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3" xfId="0" applyFont="1" applyBorder="1" applyAlignment="1">
      <alignment horizontal="distributed" vertical="center" indent="1"/>
    </xf>
    <xf numFmtId="0" fontId="15" fillId="0" borderId="42" xfId="0" applyFont="1" applyBorder="1" applyAlignment="1">
      <alignment horizontal="center" vertical="center"/>
    </xf>
    <xf numFmtId="0" fontId="15" fillId="34" borderId="10" xfId="0" applyFont="1" applyFill="1" applyBorder="1" applyAlignment="1">
      <alignment horizontal="center" vertical="center"/>
    </xf>
    <xf numFmtId="0" fontId="15" fillId="34" borderId="12" xfId="0" applyFont="1" applyFill="1" applyBorder="1" applyAlignment="1">
      <alignment horizontal="center" vertical="center"/>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15" fillId="0" borderId="30" xfId="0" applyFont="1" applyBorder="1" applyAlignment="1">
      <alignment horizontal="left" vertical="center"/>
    </xf>
    <xf numFmtId="0" fontId="0" fillId="36" borderId="36" xfId="0" applyFont="1" applyFill="1" applyBorder="1" applyAlignment="1">
      <alignment horizontal="left" vertical="center" indent="1"/>
    </xf>
    <xf numFmtId="0" fontId="0" fillId="36" borderId="18" xfId="0" applyFont="1" applyFill="1" applyBorder="1" applyAlignment="1">
      <alignment horizontal="left" vertical="center" indent="1"/>
    </xf>
    <xf numFmtId="0" fontId="0" fillId="36" borderId="43" xfId="0" applyFont="1" applyFill="1" applyBorder="1" applyAlignment="1">
      <alignment horizontal="left" vertical="center" indent="1"/>
    </xf>
    <xf numFmtId="0" fontId="15" fillId="34" borderId="34" xfId="0" applyFont="1" applyFill="1" applyBorder="1" applyAlignment="1">
      <alignment horizontal="center" vertical="center"/>
    </xf>
    <xf numFmtId="0" fontId="15" fillId="34" borderId="44" xfId="0" applyFont="1" applyFill="1" applyBorder="1" applyAlignment="1">
      <alignment horizontal="center" vertical="center"/>
    </xf>
    <xf numFmtId="0" fontId="0" fillId="0" borderId="23" xfId="0" applyFont="1" applyBorder="1" applyAlignment="1">
      <alignment horizontal="left" vertical="center" indent="1"/>
    </xf>
    <xf numFmtId="0" fontId="0" fillId="0" borderId="14" xfId="0" applyFont="1" applyBorder="1" applyAlignment="1">
      <alignment horizontal="left" vertical="center" indent="1"/>
    </xf>
    <xf numFmtId="0" fontId="0" fillId="0" borderId="24" xfId="0" applyFont="1" applyBorder="1" applyAlignment="1">
      <alignment horizontal="left" vertical="center" indent="1"/>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5" fillId="34" borderId="21" xfId="0" applyFont="1" applyFill="1" applyBorder="1" applyAlignment="1">
      <alignment horizontal="center" vertical="center"/>
    </xf>
    <xf numFmtId="0" fontId="15" fillId="34" borderId="41" xfId="0" applyFont="1" applyFill="1" applyBorder="1" applyAlignment="1">
      <alignment horizontal="center" vertical="center"/>
    </xf>
    <xf numFmtId="180" fontId="15" fillId="36" borderId="45" xfId="0" applyNumberFormat="1" applyFont="1" applyFill="1" applyBorder="1" applyAlignment="1">
      <alignment vertical="center"/>
    </xf>
    <xf numFmtId="180" fontId="15" fillId="36" borderId="0" xfId="0" applyNumberFormat="1" applyFont="1" applyFill="1" applyBorder="1" applyAlignment="1">
      <alignment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36" borderId="14" xfId="0" applyFont="1" applyFill="1" applyBorder="1" applyAlignment="1">
      <alignment horizontal="left" vertical="center" indent="1"/>
    </xf>
    <xf numFmtId="0" fontId="0" fillId="36" borderId="24" xfId="0" applyFont="1" applyFill="1" applyBorder="1" applyAlignment="1">
      <alignment horizontal="left" vertical="center" indent="1"/>
    </xf>
    <xf numFmtId="0" fontId="0" fillId="0" borderId="16" xfId="0" applyBorder="1" applyAlignment="1">
      <alignment horizontal="distributed" vertical="center" indent="1"/>
    </xf>
    <xf numFmtId="0" fontId="0" fillId="36" borderId="14" xfId="0" applyFont="1" applyFill="1" applyBorder="1" applyAlignment="1">
      <alignment horizontal="center" vertical="center"/>
    </xf>
    <xf numFmtId="0" fontId="15" fillId="0" borderId="13" xfId="0" applyFont="1" applyBorder="1" applyAlignment="1">
      <alignment horizontal="left" vertical="center" indent="1"/>
    </xf>
    <xf numFmtId="0" fontId="15" fillId="0" borderId="14" xfId="0" applyFont="1" applyBorder="1" applyAlignment="1">
      <alignment horizontal="left" vertical="center" indent="1"/>
    </xf>
    <xf numFmtId="0" fontId="15" fillId="0" borderId="24" xfId="0" applyFont="1" applyBorder="1" applyAlignment="1">
      <alignment horizontal="left" vertical="center" indent="1"/>
    </xf>
    <xf numFmtId="38" fontId="0" fillId="36" borderId="14" xfId="49" applyFont="1" applyFill="1" applyBorder="1" applyAlignment="1">
      <alignment horizontal="center" vertical="center"/>
    </xf>
    <xf numFmtId="180" fontId="0" fillId="36" borderId="25" xfId="0" applyNumberFormat="1" applyFont="1" applyFill="1" applyBorder="1" applyAlignment="1">
      <alignment horizontal="right" vertical="center"/>
    </xf>
    <xf numFmtId="180" fontId="0" fillId="36" borderId="25" xfId="0" applyNumberFormat="1" applyFont="1" applyFill="1" applyBorder="1" applyAlignment="1">
      <alignment horizontal="left" vertical="center"/>
    </xf>
    <xf numFmtId="180" fontId="0" fillId="36" borderId="46" xfId="0" applyNumberFormat="1" applyFont="1" applyFill="1" applyBorder="1" applyAlignment="1">
      <alignment horizontal="left" vertical="center"/>
    </xf>
    <xf numFmtId="0" fontId="16" fillId="0" borderId="0" xfId="0" applyFont="1" applyBorder="1" applyAlignment="1">
      <alignment horizontal="center" vertical="center"/>
    </xf>
    <xf numFmtId="0" fontId="0" fillId="0" borderId="23" xfId="0" applyFont="1" applyBorder="1" applyAlignment="1">
      <alignment horizontal="distributed" vertical="center" wrapText="1" indent="1"/>
    </xf>
    <xf numFmtId="0" fontId="0" fillId="0" borderId="47" xfId="0" applyFont="1" applyBorder="1" applyAlignment="1">
      <alignment horizontal="distributed" vertical="center" indent="1"/>
    </xf>
    <xf numFmtId="0" fontId="0" fillId="0" borderId="25" xfId="0" applyFont="1" applyBorder="1" applyAlignment="1">
      <alignment horizontal="distributed" vertical="center" indent="1"/>
    </xf>
    <xf numFmtId="38" fontId="0" fillId="36" borderId="14" xfId="49" applyFont="1" applyFill="1" applyBorder="1" applyAlignment="1">
      <alignment horizontal="right" vertical="center"/>
    </xf>
    <xf numFmtId="180" fontId="0" fillId="36" borderId="14" xfId="0" applyNumberFormat="1" applyFont="1" applyFill="1" applyBorder="1" applyAlignment="1">
      <alignment horizontal="left" vertical="center" indent="1"/>
    </xf>
    <xf numFmtId="0" fontId="15" fillId="0" borderId="48" xfId="0" applyFont="1" applyBorder="1" applyAlignment="1">
      <alignment horizontal="left" vertical="center" indent="1"/>
    </xf>
    <xf numFmtId="0" fontId="15" fillId="0" borderId="27" xfId="0" applyFont="1" applyBorder="1" applyAlignment="1">
      <alignment horizontal="left" vertical="center" indent="1"/>
    </xf>
    <xf numFmtId="0" fontId="15" fillId="0" borderId="28"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9</xdr:row>
      <xdr:rowOff>171450</xdr:rowOff>
    </xdr:from>
    <xdr:to>
      <xdr:col>3</xdr:col>
      <xdr:colOff>3676650</xdr:colOff>
      <xdr:row>10</xdr:row>
      <xdr:rowOff>400050</xdr:rowOff>
    </xdr:to>
    <xdr:sp>
      <xdr:nvSpPr>
        <xdr:cNvPr id="1" name="AutoShape 2"/>
        <xdr:cNvSpPr>
          <a:spLocks/>
        </xdr:cNvSpPr>
      </xdr:nvSpPr>
      <xdr:spPr>
        <a:xfrm>
          <a:off x="6600825" y="2600325"/>
          <a:ext cx="3571875" cy="495300"/>
        </a:xfrm>
        <a:prstGeom prst="wedgeRoundRectCallout">
          <a:avLst>
            <a:gd name="adj1" fmla="val -73467"/>
            <a:gd name="adj2" fmla="val -155768"/>
          </a:avLst>
        </a:prstGeom>
        <a:solidFill>
          <a:srgbClr val="CCFFCC"/>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このＢ８セルの情報はすべてのシートに反映されます。
</a:t>
          </a:r>
          <a:r>
            <a:rPr lang="en-US" cap="none" sz="1100" b="0" i="0" u="none" baseline="0">
              <a:solidFill>
                <a:srgbClr val="000000"/>
              </a:solidFill>
              <a:latin typeface="ＭＳ Ｐゴシック"/>
              <a:ea typeface="ＭＳ Ｐゴシック"/>
              <a:cs typeface="ＭＳ Ｐゴシック"/>
            </a:rPr>
            <a:t>また、Ｂ７セルには入力しないで下さい。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2"/>
  </sheetPr>
  <dimension ref="B1:C24"/>
  <sheetViews>
    <sheetView showGridLines="0" tabSelected="1" zoomScale="115" zoomScaleNormal="115" zoomScalePageLayoutView="0" workbookViewId="0" topLeftCell="A4">
      <selection activeCell="C20" sqref="C20"/>
    </sheetView>
  </sheetViews>
  <sheetFormatPr defaultColWidth="9.00390625" defaultRowHeight="28.5" customHeight="1"/>
  <cols>
    <col min="1" max="1" width="3.625" style="221" customWidth="1"/>
    <col min="2" max="2" width="3.75390625" style="221" customWidth="1"/>
    <col min="3" max="3" width="79.625" style="222" customWidth="1"/>
    <col min="4" max="4" width="2.25390625" style="221" hidden="1" customWidth="1"/>
    <col min="5" max="16384" width="9.00390625" style="221" customWidth="1"/>
  </cols>
  <sheetData>
    <row r="1" ht="28.5" customHeight="1">
      <c r="C1" s="222" t="s">
        <v>215</v>
      </c>
    </row>
    <row r="3" ht="26.25" customHeight="1">
      <c r="C3" s="222" t="s">
        <v>159</v>
      </c>
    </row>
    <row r="4" ht="26.25" customHeight="1">
      <c r="C4" s="222" t="s">
        <v>427</v>
      </c>
    </row>
    <row r="5" spans="2:3" ht="26.25" customHeight="1">
      <c r="B5" s="221">
        <v>1</v>
      </c>
      <c r="C5" s="222" t="s">
        <v>778</v>
      </c>
    </row>
    <row r="6" spans="2:3" ht="26.25" customHeight="1">
      <c r="B6" s="221">
        <v>2</v>
      </c>
      <c r="C6" s="222" t="s">
        <v>797</v>
      </c>
    </row>
    <row r="7" spans="2:3" ht="26.25" customHeight="1">
      <c r="B7" s="221">
        <v>3</v>
      </c>
      <c r="C7" s="223" t="s">
        <v>156</v>
      </c>
    </row>
    <row r="8" spans="2:3" ht="26.25" customHeight="1">
      <c r="B8" s="221">
        <v>4</v>
      </c>
      <c r="C8" s="224" t="s">
        <v>157</v>
      </c>
    </row>
    <row r="9" spans="2:3" ht="26.25" customHeight="1">
      <c r="B9" s="221">
        <v>5</v>
      </c>
      <c r="C9" s="225" t="s">
        <v>82</v>
      </c>
    </row>
    <row r="10" spans="2:3" ht="26.25" customHeight="1">
      <c r="B10" s="221">
        <v>6</v>
      </c>
      <c r="C10" s="226" t="s">
        <v>84</v>
      </c>
    </row>
    <row r="11" spans="2:3" ht="26.25" customHeight="1">
      <c r="B11" s="221">
        <v>7</v>
      </c>
      <c r="C11" s="227" t="s">
        <v>85</v>
      </c>
    </row>
    <row r="12" spans="2:3" ht="26.25" customHeight="1">
      <c r="B12" s="221">
        <v>8</v>
      </c>
      <c r="C12" s="228" t="s">
        <v>86</v>
      </c>
    </row>
    <row r="13" spans="2:3" ht="26.25" customHeight="1">
      <c r="B13" s="221">
        <v>9</v>
      </c>
      <c r="C13" s="222" t="s">
        <v>423</v>
      </c>
    </row>
    <row r="14" spans="2:3" ht="26.25" customHeight="1">
      <c r="B14" s="221">
        <v>10</v>
      </c>
      <c r="C14" s="222" t="s">
        <v>924</v>
      </c>
    </row>
    <row r="15" spans="2:3" ht="26.25" customHeight="1">
      <c r="B15" s="221">
        <v>11</v>
      </c>
      <c r="C15" s="222" t="s">
        <v>217</v>
      </c>
    </row>
    <row r="16" spans="2:3" ht="26.25" customHeight="1">
      <c r="B16" s="221">
        <v>12</v>
      </c>
      <c r="C16" s="222" t="s">
        <v>424</v>
      </c>
    </row>
    <row r="17" spans="2:3" ht="26.25" customHeight="1">
      <c r="B17" s="221">
        <v>13</v>
      </c>
      <c r="C17" s="222" t="s">
        <v>926</v>
      </c>
    </row>
    <row r="18" spans="2:3" ht="26.25" customHeight="1">
      <c r="B18" s="221">
        <v>14</v>
      </c>
      <c r="C18" s="222" t="s">
        <v>425</v>
      </c>
    </row>
    <row r="19" spans="2:3" ht="26.25" customHeight="1">
      <c r="B19" s="221">
        <v>15</v>
      </c>
      <c r="C19" s="222" t="s">
        <v>426</v>
      </c>
    </row>
    <row r="20" spans="2:3" ht="26.25" customHeight="1">
      <c r="B20" s="221">
        <v>16</v>
      </c>
      <c r="C20" s="222" t="s">
        <v>83</v>
      </c>
    </row>
    <row r="21" spans="2:3" ht="26.25" customHeight="1">
      <c r="B21" s="221">
        <v>17</v>
      </c>
      <c r="C21" s="227" t="s">
        <v>925</v>
      </c>
    </row>
    <row r="22" spans="2:3" ht="51.75" customHeight="1">
      <c r="B22" s="221">
        <v>18</v>
      </c>
      <c r="C22" s="222" t="s">
        <v>798</v>
      </c>
    </row>
    <row r="23" spans="2:3" ht="28.5" customHeight="1">
      <c r="B23" s="221">
        <v>19</v>
      </c>
      <c r="C23" s="222" t="s">
        <v>87</v>
      </c>
    </row>
    <row r="24" ht="28.5" customHeight="1">
      <c r="C24" s="221"/>
    </row>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6"/>
  </sheetPr>
  <dimension ref="A1:F23"/>
  <sheetViews>
    <sheetView showGridLines="0" zoomScalePageLayoutView="0" workbookViewId="0" topLeftCell="A1">
      <selection activeCell="F13" sqref="F13"/>
    </sheetView>
  </sheetViews>
  <sheetFormatPr defaultColWidth="9.00390625" defaultRowHeight="13.5"/>
  <cols>
    <col min="1" max="1" width="21.75390625" style="10" customWidth="1"/>
    <col min="2" max="2" width="41.375" style="10" customWidth="1"/>
    <col min="3" max="3" width="10.125" style="10" customWidth="1"/>
    <col min="4" max="4" width="12.125" style="10" customWidth="1"/>
    <col min="5" max="5" width="2.625" style="10" customWidth="1"/>
    <col min="6" max="6" width="46.50390625" style="10" customWidth="1"/>
    <col min="7" max="16384" width="9.00390625" style="10" customWidth="1"/>
  </cols>
  <sheetData>
    <row r="1" spans="1:4" s="102" customFormat="1" ht="16.5" customHeight="1">
      <c r="A1" s="101">
        <f>'治験情報'!B9</f>
        <v>0</v>
      </c>
      <c r="B1" s="203"/>
      <c r="C1" s="295">
        <f>'治験情報'!B4</f>
        <v>0</v>
      </c>
      <c r="D1" s="295"/>
    </row>
    <row r="2" s="102" customFormat="1" ht="7.5" customHeight="1">
      <c r="A2" s="103"/>
    </row>
    <row r="3" spans="1:4" s="102" customFormat="1" ht="13.5">
      <c r="A3" s="297" t="s">
        <v>127</v>
      </c>
      <c r="B3" s="297"/>
      <c r="C3" s="297"/>
      <c r="D3" s="297"/>
    </row>
    <row r="4" spans="1:4" s="104" customFormat="1" ht="19.5" customHeight="1">
      <c r="A4" s="49" t="s">
        <v>276</v>
      </c>
      <c r="B4" s="49" t="s">
        <v>277</v>
      </c>
      <c r="C4" s="49" t="s">
        <v>278</v>
      </c>
      <c r="D4" s="49" t="s">
        <v>279</v>
      </c>
    </row>
    <row r="5" spans="1:4" s="102" customFormat="1" ht="48.75" customHeight="1">
      <c r="A5" s="105" t="s">
        <v>274</v>
      </c>
      <c r="B5" s="134" t="str">
        <f>CONCATENATE("当該治験の遂行に必要な協力者（専門的・技術的知識の提供者、部外者の治験審査委員会等＊）に対して支払う経費。
算出基準：③の",'医療機関情報'!B26*100,"%")</f>
        <v>当該治験の遂行に必要な協力者（専門的・技術的知識の提供者、部外者の治験審査委員会等＊）に対して支払う経費。
算出基準：③の3%</v>
      </c>
      <c r="C5" s="106">
        <f>ROUND(C7*'医療機関情報'!B26,0)</f>
        <v>0</v>
      </c>
      <c r="D5" s="107"/>
    </row>
    <row r="6" spans="1:6" s="19" customFormat="1" ht="31.5" customHeight="1">
      <c r="A6" s="105" t="s">
        <v>128</v>
      </c>
      <c r="B6" s="108" t="s">
        <v>280</v>
      </c>
      <c r="C6" s="106" t="e">
        <f>ROUND(#REF!,0)</f>
        <v>#REF!</v>
      </c>
      <c r="D6" s="107" t="s">
        <v>284</v>
      </c>
      <c r="E6" s="102"/>
      <c r="F6" s="182" t="s">
        <v>205</v>
      </c>
    </row>
    <row r="7" spans="1:6" s="19" customFormat="1" ht="113.25" customHeight="1">
      <c r="A7" s="105" t="s">
        <v>129</v>
      </c>
      <c r="B7" s="108" t="s">
        <v>130</v>
      </c>
      <c r="C7" s="106">
        <f>ROUND('治験ﾎﾟｲﾝﾄ'!F29,0)</f>
        <v>0</v>
      </c>
      <c r="D7" s="107" t="s">
        <v>283</v>
      </c>
      <c r="E7" s="102"/>
      <c r="F7" s="182" t="s">
        <v>208</v>
      </c>
    </row>
    <row r="8" spans="1:6" s="19" customFormat="1" ht="54" customHeight="1">
      <c r="A8" s="105" t="s">
        <v>131</v>
      </c>
      <c r="B8" s="108" t="s">
        <v>132</v>
      </c>
      <c r="C8" s="106">
        <f>ROUND('治験薬ﾎﾟｲﾝﾄ'!F23,0)</f>
        <v>0</v>
      </c>
      <c r="D8" s="107" t="s">
        <v>283</v>
      </c>
      <c r="E8" s="102"/>
      <c r="F8" s="182" t="s">
        <v>207</v>
      </c>
    </row>
    <row r="9" spans="1:6" s="19" customFormat="1" ht="56.25" customHeight="1">
      <c r="A9" s="105" t="s">
        <v>133</v>
      </c>
      <c r="B9" s="108" t="s">
        <v>281</v>
      </c>
      <c r="C9" s="146"/>
      <c r="D9" s="109" t="s">
        <v>428</v>
      </c>
      <c r="E9" s="102"/>
      <c r="F9" s="182" t="s">
        <v>206</v>
      </c>
    </row>
    <row r="10" spans="1:4" s="102" customFormat="1" ht="47.25" customHeight="1">
      <c r="A10" s="105" t="s">
        <v>134</v>
      </c>
      <c r="B10" s="133" t="str">
        <f>CONCATENATE("当該治験に従事する職員に係る人件費（給料、各種手当等）。
算出基準：③の",'医療機関情報'!B27*100,"%")</f>
        <v>当該治験に従事する職員に係る人件費（給料、各種手当等）。
算出基準：③の40%</v>
      </c>
      <c r="C10" s="106">
        <f>ROUND(C7*'医療機関情報'!B27,0)</f>
        <v>0</v>
      </c>
      <c r="D10" s="107"/>
    </row>
    <row r="11" spans="1:6" s="19" customFormat="1" ht="54.75" customHeight="1">
      <c r="A11" s="105" t="s">
        <v>135</v>
      </c>
      <c r="B11" s="108" t="s">
        <v>275</v>
      </c>
      <c r="C11" s="146"/>
      <c r="D11" s="109" t="s">
        <v>428</v>
      </c>
      <c r="E11" s="102"/>
      <c r="F11" s="182" t="s">
        <v>206</v>
      </c>
    </row>
    <row r="12" spans="1:4" s="102" customFormat="1" ht="48" customHeight="1">
      <c r="A12" s="105" t="s">
        <v>138</v>
      </c>
      <c r="B12" s="108" t="s">
        <v>139</v>
      </c>
      <c r="C12" s="106">
        <f>ROUND('治験情報'!B31*'治験情報'!B30*7000,0)</f>
        <v>0</v>
      </c>
      <c r="D12" s="107" t="s">
        <v>293</v>
      </c>
    </row>
    <row r="13" spans="1:4" s="102" customFormat="1" ht="52.5" customHeight="1">
      <c r="A13" s="105" t="s">
        <v>140</v>
      </c>
      <c r="B13" s="108" t="s">
        <v>141</v>
      </c>
      <c r="C13" s="106" t="e">
        <f>ROUND(SUM(C5:C12)*0.1,0)</f>
        <v>#REF!</v>
      </c>
      <c r="D13" s="107"/>
    </row>
    <row r="14" spans="1:4" s="102" customFormat="1" ht="41.25" customHeight="1">
      <c r="A14" s="105" t="s">
        <v>142</v>
      </c>
      <c r="B14" s="108" t="s">
        <v>282</v>
      </c>
      <c r="C14" s="106" t="e">
        <f>ROUND(SUM(C5:C13)*0.3,0)</f>
        <v>#REF!</v>
      </c>
      <c r="D14" s="107"/>
    </row>
    <row r="15" spans="1:6" s="19" customFormat="1" ht="25.5" customHeight="1">
      <c r="A15" s="111" t="s">
        <v>912</v>
      </c>
      <c r="B15" s="112" t="s">
        <v>909</v>
      </c>
      <c r="C15" s="298" t="str">
        <f>IF('治験情報'!B8=1,ROUNDDOWN(SUM(C5:C14),0),"製造販売算定ｼｰﾄ参照")</f>
        <v>製造販売算定ｼｰﾄ参照</v>
      </c>
      <c r="D15" s="298"/>
      <c r="E15" s="113"/>
      <c r="F15" s="182" t="s">
        <v>191</v>
      </c>
    </row>
    <row r="16" spans="1:4" s="102" customFormat="1" ht="6" customHeight="1">
      <c r="A16" s="114"/>
      <c r="B16" s="115"/>
      <c r="C16" s="116"/>
      <c r="D16" s="116"/>
    </row>
    <row r="17" spans="1:4" s="118" customFormat="1" ht="21.75" customHeight="1">
      <c r="A17" s="117" t="s">
        <v>913</v>
      </c>
      <c r="B17" s="6" t="s">
        <v>917</v>
      </c>
      <c r="C17" s="299" t="e">
        <f>ROUND((C15*0.3),0)</f>
        <v>#VALUE!</v>
      </c>
      <c r="D17" s="300"/>
    </row>
    <row r="18" spans="1:4" ht="21.75" customHeight="1">
      <c r="A18" s="117" t="s">
        <v>914</v>
      </c>
      <c r="B18" s="6" t="s">
        <v>918</v>
      </c>
      <c r="C18" s="296" t="e">
        <f>ROUND(((C15-C17)/'治験情報'!B30),0)</f>
        <v>#VALUE!</v>
      </c>
      <c r="D18" s="296"/>
    </row>
    <row r="19" spans="1:4" ht="21.75" customHeight="1">
      <c r="A19" s="117" t="s">
        <v>915</v>
      </c>
      <c r="B19" s="6" t="s">
        <v>919</v>
      </c>
      <c r="C19" s="296" t="e">
        <f>C17+C18*'治験情報'!B30</f>
        <v>#VALUE!</v>
      </c>
      <c r="D19" s="296"/>
    </row>
    <row r="20" spans="1:4" ht="21.75" customHeight="1">
      <c r="A20" s="117" t="s">
        <v>916</v>
      </c>
      <c r="B20" s="6" t="s">
        <v>920</v>
      </c>
      <c r="C20" s="296" t="e">
        <f>C15-C19</f>
        <v>#VALUE!</v>
      </c>
      <c r="D20" s="296"/>
    </row>
    <row r="22" ht="17.25">
      <c r="B22" s="7"/>
    </row>
    <row r="23" ht="17.25">
      <c r="B23" s="7"/>
    </row>
  </sheetData>
  <sheetProtection/>
  <mergeCells count="7">
    <mergeCell ref="C1:D1"/>
    <mergeCell ref="C19:D19"/>
    <mergeCell ref="C20:D20"/>
    <mergeCell ref="A3:D3"/>
    <mergeCell ref="C15:D15"/>
    <mergeCell ref="C17:D17"/>
    <mergeCell ref="C18:D18"/>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6"/>
  </sheetPr>
  <dimension ref="A1:H22"/>
  <sheetViews>
    <sheetView showGridLines="0" zoomScalePageLayoutView="0" workbookViewId="0" topLeftCell="A1">
      <selection activeCell="F28" sqref="F28"/>
    </sheetView>
  </sheetViews>
  <sheetFormatPr defaultColWidth="9.00390625" defaultRowHeight="13.5"/>
  <cols>
    <col min="1" max="1" width="21.75390625" style="10" customWidth="1"/>
    <col min="2" max="2" width="41.375" style="10" customWidth="1"/>
    <col min="3" max="3" width="10.125" style="10" customWidth="1"/>
    <col min="4" max="4" width="12.125" style="10" customWidth="1"/>
    <col min="5" max="5" width="3.00390625" style="10" customWidth="1"/>
    <col min="6" max="6" width="42.125" style="10" customWidth="1"/>
    <col min="7" max="16384" width="9.00390625" style="10" customWidth="1"/>
  </cols>
  <sheetData>
    <row r="1" spans="1:4" s="102" customFormat="1" ht="16.5" customHeight="1">
      <c r="A1" s="101">
        <f>'治験情報'!B9</f>
        <v>0</v>
      </c>
      <c r="C1" s="301">
        <f>'治験情報'!B4</f>
        <v>0</v>
      </c>
      <c r="D1" s="301"/>
    </row>
    <row r="2" s="102" customFormat="1" ht="4.5" customHeight="1">
      <c r="A2" s="103"/>
    </row>
    <row r="3" spans="1:4" s="102" customFormat="1" ht="13.5">
      <c r="A3" s="297" t="s">
        <v>171</v>
      </c>
      <c r="B3" s="297"/>
      <c r="C3" s="297"/>
      <c r="D3" s="297"/>
    </row>
    <row r="4" spans="1:4" s="104" customFormat="1" ht="19.5" customHeight="1">
      <c r="A4" s="49" t="s">
        <v>276</v>
      </c>
      <c r="B4" s="49" t="s">
        <v>277</v>
      </c>
      <c r="C4" s="49" t="s">
        <v>278</v>
      </c>
      <c r="D4" s="49" t="s">
        <v>279</v>
      </c>
    </row>
    <row r="5" spans="1:4" s="102" customFormat="1" ht="39" customHeight="1">
      <c r="A5" s="105" t="s">
        <v>172</v>
      </c>
      <c r="B5" s="165" t="s">
        <v>161</v>
      </c>
      <c r="C5" s="106">
        <f>ROUND(C8*0.03,0)</f>
        <v>0</v>
      </c>
      <c r="D5" s="107"/>
    </row>
    <row r="6" spans="1:6" s="19" customFormat="1" ht="27" customHeight="1">
      <c r="A6" s="105" t="s">
        <v>113</v>
      </c>
      <c r="B6" s="168" t="s">
        <v>162</v>
      </c>
      <c r="C6" s="106" t="e">
        <f>#REF!</f>
        <v>#REF!</v>
      </c>
      <c r="D6" s="107" t="s">
        <v>284</v>
      </c>
      <c r="E6" s="102"/>
      <c r="F6" s="182" t="s">
        <v>205</v>
      </c>
    </row>
    <row r="7" spans="1:6" s="19" customFormat="1" ht="31.5" customHeight="1">
      <c r="A7" s="105" t="s">
        <v>114</v>
      </c>
      <c r="B7" s="169" t="s">
        <v>115</v>
      </c>
      <c r="C7" s="166"/>
      <c r="D7" s="167" t="s">
        <v>160</v>
      </c>
      <c r="E7" s="102"/>
      <c r="F7" s="182" t="s">
        <v>206</v>
      </c>
    </row>
    <row r="8" spans="1:4" s="102" customFormat="1" ht="111" customHeight="1">
      <c r="A8" s="105" t="s">
        <v>116</v>
      </c>
      <c r="B8" s="165" t="s">
        <v>117</v>
      </c>
      <c r="C8" s="170">
        <f>'治験ﾎﾟｲﾝﾄ'!F29</f>
        <v>0</v>
      </c>
      <c r="D8" s="107" t="s">
        <v>283</v>
      </c>
    </row>
    <row r="9" spans="1:6" s="19" customFormat="1" ht="42">
      <c r="A9" s="171" t="s">
        <v>118</v>
      </c>
      <c r="B9" s="172" t="s">
        <v>119</v>
      </c>
      <c r="C9" s="106">
        <f>'治験薬ﾎﾟｲﾝﾄ'!F23</f>
        <v>0</v>
      </c>
      <c r="D9" s="107" t="s">
        <v>283</v>
      </c>
      <c r="E9" s="102"/>
      <c r="F9" s="182" t="s">
        <v>207</v>
      </c>
    </row>
    <row r="10" spans="1:6" s="19" customFormat="1" ht="56.25" customHeight="1">
      <c r="A10" s="105" t="s">
        <v>120</v>
      </c>
      <c r="B10" s="169" t="s">
        <v>163</v>
      </c>
      <c r="C10" s="146"/>
      <c r="D10" s="109" t="s">
        <v>428</v>
      </c>
      <c r="E10" s="102"/>
      <c r="F10" s="182" t="s">
        <v>206</v>
      </c>
    </row>
    <row r="11" spans="1:4" s="102" customFormat="1" ht="47.25" customHeight="1">
      <c r="A11" s="105" t="s">
        <v>121</v>
      </c>
      <c r="B11" s="169" t="s">
        <v>164</v>
      </c>
      <c r="C11" s="106">
        <f>ROUND(C8*0.4,0)</f>
        <v>0</v>
      </c>
      <c r="D11" s="107"/>
    </row>
    <row r="12" spans="1:6" s="19" customFormat="1" ht="41.25" customHeight="1">
      <c r="A12" s="105" t="s">
        <v>122</v>
      </c>
      <c r="B12" s="169" t="s">
        <v>165</v>
      </c>
      <c r="C12" s="146"/>
      <c r="D12" s="109" t="s">
        <v>428</v>
      </c>
      <c r="E12" s="102"/>
      <c r="F12" s="182" t="s">
        <v>206</v>
      </c>
    </row>
    <row r="13" spans="1:4" s="102" customFormat="1" ht="68.25" customHeight="1">
      <c r="A13" s="173" t="s">
        <v>123</v>
      </c>
      <c r="B13" s="169" t="s">
        <v>166</v>
      </c>
      <c r="C13" s="106">
        <f>ROUND('治験情報'!B31*'治験情報'!B30*7000,0)</f>
        <v>0</v>
      </c>
      <c r="D13" s="107" t="s">
        <v>293</v>
      </c>
    </row>
    <row r="14" spans="1:4" s="102" customFormat="1" ht="54.75" customHeight="1">
      <c r="A14" s="105" t="s">
        <v>173</v>
      </c>
      <c r="B14" s="169" t="s">
        <v>124</v>
      </c>
      <c r="C14" s="106" t="e">
        <f>ROUND(SUM(C5:C13)*0.1,0)</f>
        <v>#REF!</v>
      </c>
      <c r="D14" s="107"/>
    </row>
    <row r="15" spans="1:4" s="102" customFormat="1" ht="51.75" customHeight="1">
      <c r="A15" s="105" t="s">
        <v>125</v>
      </c>
      <c r="B15" s="169" t="s">
        <v>126</v>
      </c>
      <c r="C15" s="106" t="e">
        <f>ROUND(SUM(C5:C14)*0.3,0)</f>
        <v>#REF!</v>
      </c>
      <c r="D15" s="107"/>
    </row>
    <row r="16" spans="1:4" s="102" customFormat="1" ht="24.75" customHeight="1">
      <c r="A16" s="105" t="s">
        <v>81</v>
      </c>
      <c r="B16" s="169" t="s">
        <v>910</v>
      </c>
      <c r="C16" s="106" t="e">
        <f>ROUNDDOWN(SUM(C5:C15)*0.08,0)</f>
        <v>#REF!</v>
      </c>
      <c r="D16" s="110"/>
    </row>
    <row r="17" spans="1:8" s="19" customFormat="1" ht="25.5" customHeight="1">
      <c r="A17" s="111" t="s">
        <v>174</v>
      </c>
      <c r="B17" s="112" t="s">
        <v>285</v>
      </c>
      <c r="C17" s="298" t="str">
        <f>IF('治験情報'!B8=0.8,ROUNDDOWN(SUM(C5:C15),0),"治験算定ｼｰﾄ参照")</f>
        <v>治験算定ｼｰﾄ参照</v>
      </c>
      <c r="D17" s="298"/>
      <c r="E17" s="174"/>
      <c r="F17" s="182" t="s">
        <v>192</v>
      </c>
      <c r="G17" s="202"/>
      <c r="H17" s="92"/>
    </row>
    <row r="18" spans="1:8" s="102" customFormat="1" ht="6" customHeight="1">
      <c r="A18" s="114"/>
      <c r="B18" s="115"/>
      <c r="C18" s="116"/>
      <c r="D18" s="116"/>
      <c r="E18" s="175"/>
      <c r="F18" s="175"/>
      <c r="G18" s="175"/>
      <c r="H18" s="175"/>
    </row>
    <row r="19" spans="1:8" s="118" customFormat="1" ht="21.75" customHeight="1">
      <c r="A19" s="117" t="s">
        <v>167</v>
      </c>
      <c r="B19" s="6" t="s">
        <v>291</v>
      </c>
      <c r="C19" s="299" t="e">
        <f>ROUND((C17*0.3),0)</f>
        <v>#VALUE!</v>
      </c>
      <c r="D19" s="300"/>
      <c r="E19" s="11"/>
      <c r="F19" s="11"/>
      <c r="G19" s="11"/>
      <c r="H19" s="11"/>
    </row>
    <row r="20" spans="1:8" ht="21.75" customHeight="1">
      <c r="A20" s="117" t="s">
        <v>168</v>
      </c>
      <c r="B20" s="6" t="s">
        <v>292</v>
      </c>
      <c r="C20" s="296" t="e">
        <f>ROUND(((C17-C19)/'治験情報'!B30),0)</f>
        <v>#VALUE!</v>
      </c>
      <c r="D20" s="296"/>
      <c r="E20" s="12"/>
      <c r="F20" s="12"/>
      <c r="G20" s="12"/>
      <c r="H20" s="12"/>
    </row>
    <row r="21" spans="1:8" ht="21.75" customHeight="1">
      <c r="A21" s="176" t="s">
        <v>169</v>
      </c>
      <c r="B21" s="6" t="s">
        <v>921</v>
      </c>
      <c r="C21" s="296" t="e">
        <f>C19+C20*'治験情報'!B30</f>
        <v>#VALUE!</v>
      </c>
      <c r="D21" s="296"/>
      <c r="E21" s="12"/>
      <c r="F21" s="12"/>
      <c r="G21" s="12"/>
      <c r="H21" s="12"/>
    </row>
    <row r="22" spans="1:8" ht="21.75" customHeight="1">
      <c r="A22" s="176" t="s">
        <v>170</v>
      </c>
      <c r="B22" s="6" t="s">
        <v>920</v>
      </c>
      <c r="C22" s="296" t="e">
        <f>C17-C21</f>
        <v>#VALUE!</v>
      </c>
      <c r="D22" s="296"/>
      <c r="E22" s="1"/>
      <c r="F22" s="12"/>
      <c r="G22" s="12"/>
      <c r="H22" s="12"/>
    </row>
  </sheetData>
  <sheetProtection/>
  <mergeCells count="7">
    <mergeCell ref="C1:D1"/>
    <mergeCell ref="C21:D21"/>
    <mergeCell ref="C22:D22"/>
    <mergeCell ref="A3:D3"/>
    <mergeCell ref="C17:D17"/>
    <mergeCell ref="C19:D19"/>
    <mergeCell ref="C20:D20"/>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6"/>
  </sheetPr>
  <dimension ref="A1:L34"/>
  <sheetViews>
    <sheetView showGridLines="0" zoomScalePageLayoutView="0" workbookViewId="0" topLeftCell="A1">
      <selection activeCell="K17" sqref="K17"/>
    </sheetView>
  </sheetViews>
  <sheetFormatPr defaultColWidth="9.00390625" defaultRowHeight="13.5"/>
  <cols>
    <col min="1" max="1" width="4.375" style="2" customWidth="1"/>
    <col min="2" max="2" width="27.375" style="2" customWidth="1"/>
    <col min="3" max="3" width="5.00390625" style="3" customWidth="1"/>
    <col min="4" max="6" width="12.125" style="2" customWidth="1"/>
    <col min="7" max="7" width="7.25390625" style="2" customWidth="1"/>
    <col min="8" max="8" width="1.875" style="2" customWidth="1"/>
    <col min="9" max="9" width="5.25390625" style="2" customWidth="1"/>
    <col min="10" max="12" width="14.50390625" style="2" customWidth="1"/>
    <col min="13" max="16384" width="9.00390625" style="2" customWidth="1"/>
  </cols>
  <sheetData>
    <row r="1" ht="19.5" customHeight="1">
      <c r="B1" s="2" t="s">
        <v>420</v>
      </c>
    </row>
    <row r="2" spans="2:6" ht="35.25" customHeight="1">
      <c r="B2" s="303" t="s">
        <v>40</v>
      </c>
      <c r="C2" s="303"/>
      <c r="D2" s="303"/>
      <c r="E2" s="303"/>
      <c r="F2" s="303"/>
    </row>
    <row r="3" spans="1:7" ht="20.25" customHeight="1">
      <c r="A3" s="304">
        <f>'治験情報'!B9</f>
        <v>0</v>
      </c>
      <c r="B3" s="305"/>
      <c r="C3" s="309" t="s">
        <v>41</v>
      </c>
      <c r="D3" s="310" t="s">
        <v>294</v>
      </c>
      <c r="E3" s="310"/>
      <c r="F3" s="310"/>
      <c r="G3" s="310"/>
    </row>
    <row r="4" spans="1:7" ht="20.25" customHeight="1">
      <c r="A4" s="93"/>
      <c r="B4" s="94"/>
      <c r="C4" s="309"/>
      <c r="D4" s="49" t="s">
        <v>42</v>
      </c>
      <c r="E4" s="49" t="s">
        <v>43</v>
      </c>
      <c r="F4" s="49" t="s">
        <v>44</v>
      </c>
      <c r="G4" s="307" t="s">
        <v>45</v>
      </c>
    </row>
    <row r="5" spans="1:7" ht="20.25" customHeight="1">
      <c r="A5" s="95"/>
      <c r="B5" s="96"/>
      <c r="C5" s="309"/>
      <c r="D5" s="49" t="s">
        <v>295</v>
      </c>
      <c r="E5" s="49" t="s">
        <v>296</v>
      </c>
      <c r="F5" s="49" t="s">
        <v>297</v>
      </c>
      <c r="G5" s="308"/>
    </row>
    <row r="6" spans="1:7" ht="22.5" customHeight="1">
      <c r="A6" s="49" t="s">
        <v>46</v>
      </c>
      <c r="B6" s="97" t="s">
        <v>298</v>
      </c>
      <c r="C6" s="49">
        <v>2</v>
      </c>
      <c r="D6" s="158" t="s">
        <v>47</v>
      </c>
      <c r="E6" s="158" t="s">
        <v>48</v>
      </c>
      <c r="F6" s="158" t="s">
        <v>251</v>
      </c>
      <c r="G6" s="145"/>
    </row>
    <row r="7" spans="1:7" ht="22.5" customHeight="1">
      <c r="A7" s="49" t="s">
        <v>252</v>
      </c>
      <c r="B7" s="97" t="s">
        <v>299</v>
      </c>
      <c r="C7" s="49">
        <v>1</v>
      </c>
      <c r="D7" s="158" t="s">
        <v>253</v>
      </c>
      <c r="E7" s="158" t="s">
        <v>98</v>
      </c>
      <c r="F7" s="158" t="s">
        <v>300</v>
      </c>
      <c r="G7" s="145"/>
    </row>
    <row r="8" spans="1:7" ht="25.5" customHeight="1">
      <c r="A8" s="49" t="s">
        <v>254</v>
      </c>
      <c r="B8" s="97" t="s">
        <v>301</v>
      </c>
      <c r="C8" s="49">
        <v>1</v>
      </c>
      <c r="D8" s="158" t="s">
        <v>302</v>
      </c>
      <c r="E8" s="158" t="s">
        <v>99</v>
      </c>
      <c r="F8" s="158" t="s">
        <v>303</v>
      </c>
      <c r="G8" s="145"/>
    </row>
    <row r="9" spans="1:7" ht="21.75" customHeight="1">
      <c r="A9" s="49" t="s">
        <v>255</v>
      </c>
      <c r="B9" s="97" t="s">
        <v>304</v>
      </c>
      <c r="C9" s="49">
        <v>2</v>
      </c>
      <c r="D9" s="158" t="s">
        <v>100</v>
      </c>
      <c r="E9" s="158" t="s">
        <v>305</v>
      </c>
      <c r="F9" s="158" t="s">
        <v>306</v>
      </c>
      <c r="G9" s="145"/>
    </row>
    <row r="10" spans="1:7" ht="21.75" customHeight="1">
      <c r="A10" s="49" t="s">
        <v>256</v>
      </c>
      <c r="B10" s="97" t="s">
        <v>307</v>
      </c>
      <c r="C10" s="49">
        <v>3</v>
      </c>
      <c r="D10" s="158" t="s">
        <v>308</v>
      </c>
      <c r="E10" s="159" t="s">
        <v>309</v>
      </c>
      <c r="F10" s="159" t="s">
        <v>309</v>
      </c>
      <c r="G10" s="145"/>
    </row>
    <row r="11" spans="1:7" ht="25.5" customHeight="1">
      <c r="A11" s="49" t="s">
        <v>257</v>
      </c>
      <c r="B11" s="97" t="s">
        <v>310</v>
      </c>
      <c r="C11" s="49">
        <v>1</v>
      </c>
      <c r="D11" s="158" t="s">
        <v>311</v>
      </c>
      <c r="E11" s="158" t="s">
        <v>101</v>
      </c>
      <c r="F11" s="158" t="s">
        <v>312</v>
      </c>
      <c r="G11" s="145"/>
    </row>
    <row r="12" spans="1:7" ht="25.5" customHeight="1">
      <c r="A12" s="49" t="s">
        <v>258</v>
      </c>
      <c r="B12" s="97" t="s">
        <v>313</v>
      </c>
      <c r="C12" s="49">
        <v>1</v>
      </c>
      <c r="D12" s="158" t="s">
        <v>314</v>
      </c>
      <c r="E12" s="158" t="s">
        <v>315</v>
      </c>
      <c r="F12" s="158" t="s">
        <v>102</v>
      </c>
      <c r="G12" s="145"/>
    </row>
    <row r="13" spans="1:7" ht="56.25" customHeight="1">
      <c r="A13" s="49" t="s">
        <v>259</v>
      </c>
      <c r="B13" s="97" t="s">
        <v>316</v>
      </c>
      <c r="C13" s="49">
        <v>3</v>
      </c>
      <c r="D13" s="158" t="s">
        <v>103</v>
      </c>
      <c r="E13" s="158" t="s">
        <v>317</v>
      </c>
      <c r="F13" s="160" t="s">
        <v>318</v>
      </c>
      <c r="G13" s="145"/>
    </row>
    <row r="14" spans="1:7" ht="38.25" customHeight="1">
      <c r="A14" s="49" t="s">
        <v>260</v>
      </c>
      <c r="B14" s="97" t="s">
        <v>319</v>
      </c>
      <c r="C14" s="49">
        <v>1</v>
      </c>
      <c r="D14" s="158" t="s">
        <v>320</v>
      </c>
      <c r="E14" s="160" t="s">
        <v>104</v>
      </c>
      <c r="F14" s="158" t="s">
        <v>321</v>
      </c>
      <c r="G14" s="145"/>
    </row>
    <row r="15" spans="1:7" ht="25.5" customHeight="1">
      <c r="A15" s="49" t="s">
        <v>261</v>
      </c>
      <c r="B15" s="97" t="s">
        <v>322</v>
      </c>
      <c r="C15" s="49">
        <v>1</v>
      </c>
      <c r="D15" s="158" t="s">
        <v>323</v>
      </c>
      <c r="E15" s="158" t="s">
        <v>105</v>
      </c>
      <c r="F15" s="158" t="s">
        <v>324</v>
      </c>
      <c r="G15" s="145"/>
    </row>
    <row r="16" spans="1:7" ht="25.5" customHeight="1">
      <c r="A16" s="49" t="s">
        <v>262</v>
      </c>
      <c r="B16" s="97" t="s">
        <v>325</v>
      </c>
      <c r="C16" s="49">
        <v>2</v>
      </c>
      <c r="D16" s="158" t="s">
        <v>106</v>
      </c>
      <c r="E16" s="158" t="s">
        <v>330</v>
      </c>
      <c r="F16" s="158" t="s">
        <v>331</v>
      </c>
      <c r="G16" s="145"/>
    </row>
    <row r="17" spans="1:7" ht="25.5" customHeight="1">
      <c r="A17" s="49" t="s">
        <v>263</v>
      </c>
      <c r="B17" s="97" t="s">
        <v>332</v>
      </c>
      <c r="C17" s="49">
        <v>1</v>
      </c>
      <c r="D17" s="158" t="s">
        <v>333</v>
      </c>
      <c r="E17" s="158" t="s">
        <v>330</v>
      </c>
      <c r="F17" s="158" t="s">
        <v>107</v>
      </c>
      <c r="G17" s="145"/>
    </row>
    <row r="18" spans="1:7" ht="25.5" customHeight="1">
      <c r="A18" s="49" t="s">
        <v>264</v>
      </c>
      <c r="B18" s="97" t="s">
        <v>334</v>
      </c>
      <c r="C18" s="49">
        <v>1</v>
      </c>
      <c r="D18" s="158" t="s">
        <v>108</v>
      </c>
      <c r="E18" s="158" t="s">
        <v>335</v>
      </c>
      <c r="F18" s="158" t="s">
        <v>336</v>
      </c>
      <c r="G18" s="145"/>
    </row>
    <row r="19" spans="1:7" ht="20.25" customHeight="1">
      <c r="A19" s="49" t="s">
        <v>265</v>
      </c>
      <c r="B19" s="97" t="s">
        <v>337</v>
      </c>
      <c r="C19" s="49">
        <v>3</v>
      </c>
      <c r="D19" s="261"/>
      <c r="E19" s="261" t="s">
        <v>338</v>
      </c>
      <c r="F19" s="262"/>
      <c r="G19" s="98"/>
    </row>
    <row r="20" spans="1:7" ht="20.25" customHeight="1">
      <c r="A20" s="49" t="s">
        <v>266</v>
      </c>
      <c r="B20" s="97" t="s">
        <v>339</v>
      </c>
      <c r="C20" s="49">
        <v>2</v>
      </c>
      <c r="D20" s="261"/>
      <c r="E20" s="261" t="s">
        <v>338</v>
      </c>
      <c r="F20" s="262"/>
      <c r="G20" s="98"/>
    </row>
    <row r="21" spans="1:7" ht="20.25" customHeight="1">
      <c r="A21" s="49" t="s">
        <v>267</v>
      </c>
      <c r="B21" s="97" t="s">
        <v>340</v>
      </c>
      <c r="C21" s="49">
        <v>5</v>
      </c>
      <c r="D21" s="261"/>
      <c r="E21" s="261" t="s">
        <v>338</v>
      </c>
      <c r="F21" s="262"/>
      <c r="G21" s="98"/>
    </row>
    <row r="22" spans="1:7" ht="20.25" customHeight="1">
      <c r="A22" s="49" t="s">
        <v>268</v>
      </c>
      <c r="B22" s="97" t="s">
        <v>341</v>
      </c>
      <c r="C22" s="49">
        <v>7</v>
      </c>
      <c r="D22" s="158" t="s">
        <v>342</v>
      </c>
      <c r="E22" s="263" t="s">
        <v>309</v>
      </c>
      <c r="F22" s="263" t="s">
        <v>309</v>
      </c>
      <c r="G22" s="145"/>
    </row>
    <row r="23" spans="1:7" ht="25.5" customHeight="1">
      <c r="A23" s="49" t="s">
        <v>269</v>
      </c>
      <c r="B23" s="97" t="s">
        <v>343</v>
      </c>
      <c r="C23" s="49">
        <v>5</v>
      </c>
      <c r="D23" s="158" t="s">
        <v>344</v>
      </c>
      <c r="E23" s="158" t="s">
        <v>345</v>
      </c>
      <c r="F23" s="158" t="s">
        <v>346</v>
      </c>
      <c r="G23" s="145"/>
    </row>
    <row r="24" spans="1:7" ht="25.5" customHeight="1">
      <c r="A24" s="49" t="s">
        <v>270</v>
      </c>
      <c r="B24" s="97" t="s">
        <v>347</v>
      </c>
      <c r="C24" s="49">
        <v>2</v>
      </c>
      <c r="D24" s="158" t="s">
        <v>109</v>
      </c>
      <c r="E24" s="158" t="s">
        <v>271</v>
      </c>
      <c r="F24" s="263" t="s">
        <v>309</v>
      </c>
      <c r="G24" s="145"/>
    </row>
    <row r="25" spans="1:7" ht="20.25" customHeight="1">
      <c r="A25" s="312" t="s">
        <v>272</v>
      </c>
      <c r="B25" s="313"/>
      <c r="C25" s="314"/>
      <c r="D25" s="306" t="s">
        <v>273</v>
      </c>
      <c r="E25" s="306"/>
      <c r="F25" s="306"/>
      <c r="G25" s="99">
        <f>SUM(G6:G21)+G24</f>
        <v>0</v>
      </c>
    </row>
    <row r="26" spans="1:12" ht="20.25" customHeight="1">
      <c r="A26" s="315"/>
      <c r="B26" s="316"/>
      <c r="C26" s="317"/>
      <c r="D26" s="306" t="s">
        <v>348</v>
      </c>
      <c r="E26" s="306"/>
      <c r="F26" s="306"/>
      <c r="G26" s="99">
        <f>SUM(G22:G23)</f>
        <v>0</v>
      </c>
      <c r="I26" s="184"/>
      <c r="J26" s="302" t="s">
        <v>190</v>
      </c>
      <c r="K26" s="302"/>
      <c r="L26" s="302"/>
    </row>
    <row r="27" spans="1:12" ht="44.25" customHeight="1">
      <c r="A27" s="318" t="s">
        <v>91</v>
      </c>
      <c r="B27" s="319"/>
      <c r="C27" s="319"/>
      <c r="D27" s="319"/>
      <c r="E27" s="320"/>
      <c r="F27" s="311">
        <f>(G25+G26)*6000*'治験情報'!B30*'治験情報'!B8</f>
        <v>0</v>
      </c>
      <c r="G27" s="311"/>
      <c r="I27" s="185" t="s">
        <v>110</v>
      </c>
      <c r="J27" s="183" t="s">
        <v>187</v>
      </c>
      <c r="K27" s="183" t="s">
        <v>188</v>
      </c>
      <c r="L27" s="183" t="s">
        <v>189</v>
      </c>
    </row>
    <row r="28" spans="1:7" ht="44.25" customHeight="1">
      <c r="A28" s="318" t="s">
        <v>111</v>
      </c>
      <c r="B28" s="319"/>
      <c r="C28" s="319"/>
      <c r="D28" s="319"/>
      <c r="E28" s="320"/>
      <c r="F28" s="311">
        <f>G26*6000*'治験情報'!B8</f>
        <v>0</v>
      </c>
      <c r="G28" s="311"/>
    </row>
    <row r="29" spans="1:7" ht="31.5" customHeight="1">
      <c r="A29" s="318" t="s">
        <v>112</v>
      </c>
      <c r="B29" s="319"/>
      <c r="C29" s="319"/>
      <c r="D29" s="319"/>
      <c r="E29" s="320"/>
      <c r="F29" s="311">
        <f>SUM(F27:F28)</f>
        <v>0</v>
      </c>
      <c r="G29" s="311"/>
    </row>
    <row r="30" ht="13.5" customHeight="1"/>
    <row r="31" ht="13.5" customHeight="1"/>
    <row r="32" ht="13.5" customHeight="1"/>
    <row r="33" ht="13.5" customHeight="1">
      <c r="B33" s="7"/>
    </row>
    <row r="34" ht="13.5" customHeight="1">
      <c r="B34" s="7"/>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sheetData>
  <sheetProtection/>
  <mergeCells count="15">
    <mergeCell ref="F27:G27"/>
    <mergeCell ref="F28:G28"/>
    <mergeCell ref="F29:G29"/>
    <mergeCell ref="A25:C26"/>
    <mergeCell ref="A27:E27"/>
    <mergeCell ref="A28:E28"/>
    <mergeCell ref="A29:E29"/>
    <mergeCell ref="J26:L26"/>
    <mergeCell ref="B2:F2"/>
    <mergeCell ref="A3:B3"/>
    <mergeCell ref="D25:F25"/>
    <mergeCell ref="D26:F26"/>
    <mergeCell ref="G4:G5"/>
    <mergeCell ref="C3:C5"/>
    <mergeCell ref="D3:G3"/>
  </mergeCells>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6"/>
  </sheetPr>
  <dimension ref="A1:L29"/>
  <sheetViews>
    <sheetView showGridLines="0" zoomScalePageLayoutView="0" workbookViewId="0" topLeftCell="A1">
      <selection activeCell="G6" sqref="G6"/>
    </sheetView>
  </sheetViews>
  <sheetFormatPr defaultColWidth="9.00390625" defaultRowHeight="13.5"/>
  <cols>
    <col min="1" max="1" width="5.75390625" style="5" customWidth="1"/>
    <col min="2" max="2" width="28.375" style="4" customWidth="1"/>
    <col min="3" max="3" width="5.75390625" style="5" customWidth="1"/>
    <col min="4" max="6" width="10.50390625" style="4" customWidth="1"/>
    <col min="7" max="7" width="7.125" style="4" customWidth="1"/>
    <col min="8" max="8" width="3.00390625" style="4" customWidth="1"/>
    <col min="9" max="9" width="3.50390625" style="4" customWidth="1"/>
    <col min="10" max="12" width="12.375" style="4" customWidth="1"/>
    <col min="13" max="16384" width="9.00390625" style="4" customWidth="1"/>
  </cols>
  <sheetData>
    <row r="1" spans="2:6" ht="12">
      <c r="B1" s="144" t="str">
        <f>IF('治験情報'!B8=1,"治験薬","調査医薬品")</f>
        <v>調査医薬品</v>
      </c>
      <c r="C1" s="293" t="s">
        <v>209</v>
      </c>
      <c r="D1" s="293"/>
      <c r="E1" s="293"/>
      <c r="F1" s="293"/>
    </row>
    <row r="3" spans="1:7" ht="28.5" customHeight="1">
      <c r="A3" s="328">
        <f>'治験情報'!B9</f>
        <v>0</v>
      </c>
      <c r="B3" s="329"/>
      <c r="C3" s="322" t="s">
        <v>95</v>
      </c>
      <c r="D3" s="321" t="s">
        <v>294</v>
      </c>
      <c r="E3" s="321"/>
      <c r="F3" s="321"/>
      <c r="G3" s="321"/>
    </row>
    <row r="4" spans="1:7" ht="28.5" customHeight="1">
      <c r="A4" s="152"/>
      <c r="B4" s="153"/>
      <c r="C4" s="322"/>
      <c r="D4" s="150" t="s">
        <v>349</v>
      </c>
      <c r="E4" s="150" t="s">
        <v>350</v>
      </c>
      <c r="F4" s="150" t="s">
        <v>351</v>
      </c>
      <c r="G4" s="330" t="s">
        <v>352</v>
      </c>
    </row>
    <row r="5" spans="1:7" ht="28.5" customHeight="1">
      <c r="A5" s="154"/>
      <c r="B5" s="155"/>
      <c r="C5" s="322"/>
      <c r="D5" s="150" t="s">
        <v>295</v>
      </c>
      <c r="E5" s="150" t="s">
        <v>353</v>
      </c>
      <c r="F5" s="150" t="s">
        <v>354</v>
      </c>
      <c r="G5" s="331"/>
    </row>
    <row r="6" spans="1:7" ht="19.5" customHeight="1">
      <c r="A6" s="150" t="s">
        <v>356</v>
      </c>
      <c r="B6" s="156" t="s">
        <v>357</v>
      </c>
      <c r="C6" s="150" t="s">
        <v>358</v>
      </c>
      <c r="D6" s="151" t="s">
        <v>359</v>
      </c>
      <c r="E6" s="151" t="s">
        <v>360</v>
      </c>
      <c r="F6" s="151" t="s">
        <v>361</v>
      </c>
      <c r="G6" s="157"/>
    </row>
    <row r="7" spans="1:7" ht="19.5" customHeight="1">
      <c r="A7" s="150" t="s">
        <v>362</v>
      </c>
      <c r="B7" s="156" t="s">
        <v>304</v>
      </c>
      <c r="C7" s="150" t="s">
        <v>363</v>
      </c>
      <c r="D7" s="151" t="s">
        <v>364</v>
      </c>
      <c r="E7" s="151" t="s">
        <v>365</v>
      </c>
      <c r="F7" s="151" t="s">
        <v>306</v>
      </c>
      <c r="G7" s="157"/>
    </row>
    <row r="8" spans="1:7" ht="50.25" customHeight="1">
      <c r="A8" s="150" t="s">
        <v>366</v>
      </c>
      <c r="B8" s="156" t="s">
        <v>367</v>
      </c>
      <c r="C8" s="150" t="s">
        <v>368</v>
      </c>
      <c r="D8" s="151" t="s">
        <v>369</v>
      </c>
      <c r="E8" s="151" t="s">
        <v>370</v>
      </c>
      <c r="F8" s="161" t="s">
        <v>318</v>
      </c>
      <c r="G8" s="157"/>
    </row>
    <row r="9" spans="1:7" ht="19.5" customHeight="1">
      <c r="A9" s="150" t="s">
        <v>371</v>
      </c>
      <c r="B9" s="156" t="s">
        <v>372</v>
      </c>
      <c r="C9" s="150" t="s">
        <v>358</v>
      </c>
      <c r="D9" s="151" t="s">
        <v>373</v>
      </c>
      <c r="E9" s="151" t="s">
        <v>374</v>
      </c>
      <c r="F9" s="151" t="s">
        <v>375</v>
      </c>
      <c r="G9" s="157"/>
    </row>
    <row r="10" spans="1:7" ht="26.25" customHeight="1">
      <c r="A10" s="150" t="s">
        <v>376</v>
      </c>
      <c r="B10" s="156" t="s">
        <v>377</v>
      </c>
      <c r="C10" s="150" t="s">
        <v>358</v>
      </c>
      <c r="D10" s="151" t="s">
        <v>378</v>
      </c>
      <c r="E10" s="151" t="s">
        <v>379</v>
      </c>
      <c r="F10" s="151" t="s">
        <v>380</v>
      </c>
      <c r="G10" s="157"/>
    </row>
    <row r="11" spans="1:7" ht="30.75" customHeight="1">
      <c r="A11" s="150" t="s">
        <v>381</v>
      </c>
      <c r="B11" s="156" t="s">
        <v>382</v>
      </c>
      <c r="C11" s="150" t="s">
        <v>363</v>
      </c>
      <c r="D11" s="162" t="s">
        <v>355</v>
      </c>
      <c r="E11" s="151" t="s">
        <v>383</v>
      </c>
      <c r="F11" s="151" t="s">
        <v>384</v>
      </c>
      <c r="G11" s="157"/>
    </row>
    <row r="12" spans="1:7" ht="19.5" customHeight="1">
      <c r="A12" s="150" t="s">
        <v>385</v>
      </c>
      <c r="B12" s="156" t="s">
        <v>386</v>
      </c>
      <c r="C12" s="150" t="s">
        <v>363</v>
      </c>
      <c r="D12" s="162" t="s">
        <v>355</v>
      </c>
      <c r="E12" s="151" t="s">
        <v>387</v>
      </c>
      <c r="F12" s="151" t="s">
        <v>388</v>
      </c>
      <c r="G12" s="157"/>
    </row>
    <row r="13" spans="1:7" ht="19.5" customHeight="1">
      <c r="A13" s="150" t="s">
        <v>389</v>
      </c>
      <c r="B13" s="156" t="s">
        <v>390</v>
      </c>
      <c r="C13" s="150" t="s">
        <v>363</v>
      </c>
      <c r="D13" s="162" t="s">
        <v>355</v>
      </c>
      <c r="E13" s="151" t="s">
        <v>391</v>
      </c>
      <c r="F13" s="151" t="s">
        <v>384</v>
      </c>
      <c r="G13" s="157"/>
    </row>
    <row r="14" spans="1:7" ht="19.5" customHeight="1">
      <c r="A14" s="150" t="s">
        <v>392</v>
      </c>
      <c r="B14" s="156" t="s">
        <v>393</v>
      </c>
      <c r="C14" s="150" t="s">
        <v>363</v>
      </c>
      <c r="D14" s="151" t="s">
        <v>394</v>
      </c>
      <c r="E14" s="162" t="s">
        <v>355</v>
      </c>
      <c r="F14" s="162" t="s">
        <v>355</v>
      </c>
      <c r="G14" s="157"/>
    </row>
    <row r="15" spans="1:7" ht="19.5" customHeight="1">
      <c r="A15" s="150" t="s">
        <v>395</v>
      </c>
      <c r="B15" s="156" t="s">
        <v>396</v>
      </c>
      <c r="C15" s="150" t="s">
        <v>363</v>
      </c>
      <c r="D15" s="151" t="s">
        <v>394</v>
      </c>
      <c r="E15" s="162" t="s">
        <v>355</v>
      </c>
      <c r="F15" s="162" t="s">
        <v>355</v>
      </c>
      <c r="G15" s="157"/>
    </row>
    <row r="16" spans="1:7" ht="29.25" customHeight="1">
      <c r="A16" s="150" t="s">
        <v>397</v>
      </c>
      <c r="B16" s="156" t="s">
        <v>398</v>
      </c>
      <c r="C16" s="150" t="s">
        <v>368</v>
      </c>
      <c r="D16" s="162" t="s">
        <v>355</v>
      </c>
      <c r="E16" s="163" t="s">
        <v>399</v>
      </c>
      <c r="F16" s="163" t="s">
        <v>400</v>
      </c>
      <c r="G16" s="157"/>
    </row>
    <row r="17" spans="1:7" ht="19.5" customHeight="1">
      <c r="A17" s="150" t="s">
        <v>401</v>
      </c>
      <c r="B17" s="156" t="s">
        <v>402</v>
      </c>
      <c r="C17" s="150" t="s">
        <v>363</v>
      </c>
      <c r="D17" s="151" t="s">
        <v>403</v>
      </c>
      <c r="E17" s="151" t="s">
        <v>404</v>
      </c>
      <c r="F17" s="151" t="s">
        <v>405</v>
      </c>
      <c r="G17" s="157"/>
    </row>
    <row r="18" spans="1:7" ht="19.5" customHeight="1">
      <c r="A18" s="150" t="s">
        <v>406</v>
      </c>
      <c r="B18" s="156" t="s">
        <v>407</v>
      </c>
      <c r="C18" s="150" t="s">
        <v>363</v>
      </c>
      <c r="D18" s="151" t="s">
        <v>403</v>
      </c>
      <c r="E18" s="151" t="s">
        <v>404</v>
      </c>
      <c r="F18" s="151" t="s">
        <v>405</v>
      </c>
      <c r="G18" s="157"/>
    </row>
    <row r="19" spans="1:7" ht="19.5" customHeight="1">
      <c r="A19" s="150" t="s">
        <v>408</v>
      </c>
      <c r="B19" s="156" t="s">
        <v>409</v>
      </c>
      <c r="C19" s="150" t="s">
        <v>358</v>
      </c>
      <c r="D19" s="151" t="s">
        <v>410</v>
      </c>
      <c r="E19" s="151" t="s">
        <v>411</v>
      </c>
      <c r="F19" s="151" t="s">
        <v>412</v>
      </c>
      <c r="G19" s="157"/>
    </row>
    <row r="20" spans="1:7" ht="19.5" customHeight="1">
      <c r="A20" s="150" t="s">
        <v>413</v>
      </c>
      <c r="B20" s="156" t="s">
        <v>414</v>
      </c>
      <c r="C20" s="150" t="s">
        <v>358</v>
      </c>
      <c r="D20" s="151" t="s">
        <v>358</v>
      </c>
      <c r="E20" s="151" t="s">
        <v>363</v>
      </c>
      <c r="F20" s="151" t="s">
        <v>415</v>
      </c>
      <c r="G20" s="157"/>
    </row>
    <row r="21" spans="1:7" ht="25.5" customHeight="1">
      <c r="A21" s="150" t="s">
        <v>416</v>
      </c>
      <c r="B21" s="156" t="s">
        <v>417</v>
      </c>
      <c r="C21" s="150" t="s">
        <v>358</v>
      </c>
      <c r="D21" s="323" t="s">
        <v>418</v>
      </c>
      <c r="E21" s="323"/>
      <c r="F21" s="323"/>
      <c r="G21" s="157"/>
    </row>
    <row r="22" spans="1:12" ht="19.5" customHeight="1">
      <c r="A22" s="324" t="s">
        <v>419</v>
      </c>
      <c r="B22" s="324"/>
      <c r="C22" s="324"/>
      <c r="D22" s="324"/>
      <c r="E22" s="324"/>
      <c r="F22" s="326">
        <f>SUM(G6:G21)</f>
        <v>0</v>
      </c>
      <c r="G22" s="327"/>
      <c r="I22" s="184"/>
      <c r="J22" s="302" t="s">
        <v>190</v>
      </c>
      <c r="K22" s="302"/>
      <c r="L22" s="302"/>
    </row>
    <row r="23" spans="1:12" ht="48.75" customHeight="1">
      <c r="A23" s="325" t="s">
        <v>96</v>
      </c>
      <c r="B23" s="324"/>
      <c r="C23" s="324"/>
      <c r="D23" s="324"/>
      <c r="E23" s="324"/>
      <c r="F23" s="326">
        <f>F22*1000*'治験情報'!B30*'治験情報'!B8</f>
        <v>0</v>
      </c>
      <c r="G23" s="327"/>
      <c r="I23" s="185" t="s">
        <v>97</v>
      </c>
      <c r="J23" s="183" t="s">
        <v>187</v>
      </c>
      <c r="K23" s="183" t="s">
        <v>188</v>
      </c>
      <c r="L23" s="183" t="s">
        <v>189</v>
      </c>
    </row>
    <row r="28" ht="24" customHeight="1">
      <c r="B28" s="7"/>
    </row>
    <row r="29" ht="24" customHeight="1">
      <c r="B29" s="7"/>
    </row>
  </sheetData>
  <sheetProtection/>
  <mergeCells count="11">
    <mergeCell ref="A23:E23"/>
    <mergeCell ref="F23:G23"/>
    <mergeCell ref="F22:G22"/>
    <mergeCell ref="A3:B3"/>
    <mergeCell ref="G4:G5"/>
    <mergeCell ref="D3:G3"/>
    <mergeCell ref="C3:C5"/>
    <mergeCell ref="D21:F21"/>
    <mergeCell ref="A22:E22"/>
    <mergeCell ref="J22:L22"/>
    <mergeCell ref="C1:F1"/>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8"/>
  </sheetPr>
  <dimension ref="A1:CK2"/>
  <sheetViews>
    <sheetView showGridLines="0" zoomScalePageLayoutView="0" workbookViewId="0" topLeftCell="A1">
      <selection activeCell="P2" sqref="P2"/>
    </sheetView>
  </sheetViews>
  <sheetFormatPr defaultColWidth="9.00390625" defaultRowHeight="13.5"/>
  <cols>
    <col min="1" max="16384" width="9.00390625" style="10" customWidth="1"/>
  </cols>
  <sheetData>
    <row r="1" spans="1:89" s="14" customFormat="1" ht="54" customHeight="1">
      <c r="A1" s="120" t="s">
        <v>56</v>
      </c>
      <c r="B1" s="120" t="s">
        <v>57</v>
      </c>
      <c r="C1" s="120" t="s">
        <v>249</v>
      </c>
      <c r="D1" s="120" t="s">
        <v>246</v>
      </c>
      <c r="E1" s="120" t="s">
        <v>59</v>
      </c>
      <c r="F1" s="120" t="s">
        <v>58</v>
      </c>
      <c r="G1" s="120" t="s">
        <v>248</v>
      </c>
      <c r="H1" s="120" t="s">
        <v>70</v>
      </c>
      <c r="I1" s="120" t="s">
        <v>71</v>
      </c>
      <c r="J1" s="120" t="s">
        <v>72</v>
      </c>
      <c r="K1" s="120" t="s">
        <v>250</v>
      </c>
      <c r="L1" s="120" t="s">
        <v>73</v>
      </c>
      <c r="M1" s="120" t="s">
        <v>60</v>
      </c>
      <c r="N1" s="120" t="s">
        <v>61</v>
      </c>
      <c r="O1" s="120" t="s">
        <v>62</v>
      </c>
      <c r="P1" s="120" t="s">
        <v>63</v>
      </c>
      <c r="Q1" s="120" t="s">
        <v>64</v>
      </c>
      <c r="R1" s="120" t="s">
        <v>65</v>
      </c>
      <c r="S1" s="120" t="s">
        <v>66</v>
      </c>
      <c r="T1" s="120" t="s">
        <v>67</v>
      </c>
      <c r="U1" s="120" t="s">
        <v>68</v>
      </c>
      <c r="V1" s="120" t="s">
        <v>69</v>
      </c>
      <c r="W1" s="120" t="s">
        <v>74</v>
      </c>
      <c r="X1" s="120" t="s">
        <v>75</v>
      </c>
      <c r="Y1" s="120" t="s">
        <v>221</v>
      </c>
      <c r="Z1" s="120" t="s">
        <v>222</v>
      </c>
      <c r="AA1" s="120" t="s">
        <v>223</v>
      </c>
      <c r="AB1" s="120" t="s">
        <v>55</v>
      </c>
      <c r="AC1" s="120" t="s">
        <v>224</v>
      </c>
      <c r="AD1" s="120" t="s">
        <v>225</v>
      </c>
      <c r="AE1" s="120" t="s">
        <v>226</v>
      </c>
      <c r="AF1" s="120" t="s">
        <v>227</v>
      </c>
      <c r="AG1" s="120" t="s">
        <v>228</v>
      </c>
      <c r="AH1" s="120" t="s">
        <v>229</v>
      </c>
      <c r="AI1" s="120" t="s">
        <v>230</v>
      </c>
      <c r="AJ1" s="120" t="s">
        <v>231</v>
      </c>
      <c r="AK1" s="120" t="s">
        <v>232</v>
      </c>
      <c r="AL1" s="120" t="s">
        <v>233</v>
      </c>
      <c r="AM1" s="120" t="s">
        <v>234</v>
      </c>
      <c r="AN1" s="120" t="s">
        <v>235</v>
      </c>
      <c r="AO1" s="120" t="s">
        <v>236</v>
      </c>
      <c r="AP1" s="120" t="s">
        <v>237</v>
      </c>
      <c r="AQ1" s="120" t="s">
        <v>238</v>
      </c>
      <c r="AR1" s="120" t="s">
        <v>239</v>
      </c>
      <c r="AS1" s="120" t="s">
        <v>240</v>
      </c>
      <c r="AT1" s="120" t="s">
        <v>241</v>
      </c>
      <c r="AU1" s="120" t="s">
        <v>242</v>
      </c>
      <c r="AV1" s="120" t="s">
        <v>243</v>
      </c>
      <c r="AW1" s="120" t="s">
        <v>244</v>
      </c>
      <c r="AX1" s="120" t="s">
        <v>245</v>
      </c>
      <c r="AY1" s="126" t="s">
        <v>435</v>
      </c>
      <c r="AZ1" s="126" t="s">
        <v>896</v>
      </c>
      <c r="BA1" s="126" t="s">
        <v>897</v>
      </c>
      <c r="BB1" s="126" t="s">
        <v>0</v>
      </c>
      <c r="BC1" s="126" t="s">
        <v>1</v>
      </c>
      <c r="BD1" s="126" t="s">
        <v>2</v>
      </c>
      <c r="BE1" s="126" t="s">
        <v>3</v>
      </c>
      <c r="BF1" s="126" t="s">
        <v>4</v>
      </c>
      <c r="BG1" s="126" t="s">
        <v>5</v>
      </c>
      <c r="BH1" s="126" t="s">
        <v>9</v>
      </c>
      <c r="BI1" s="126" t="s">
        <v>8</v>
      </c>
      <c r="BJ1" s="126" t="s">
        <v>7</v>
      </c>
      <c r="BK1" s="126" t="s">
        <v>6</v>
      </c>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row>
    <row r="2" spans="1:63" s="100" customFormat="1" ht="207" customHeight="1">
      <c r="A2" s="121" t="str">
        <f>'医療機関情報'!B7</f>
        <v>福岡東医療センター</v>
      </c>
      <c r="B2" s="121" t="str">
        <f>'医療機関情報'!B10</f>
        <v>福岡県古賀市千鳥1-1-1</v>
      </c>
      <c r="C2" s="147" t="str">
        <f>'医療機関情報'!B8</f>
        <v>院長</v>
      </c>
      <c r="D2" s="121" t="str">
        <f>'医療機関情報'!B9</f>
        <v>江崎　卓弘</v>
      </c>
      <c r="E2" s="121">
        <f>'依頼者情報'!B5</f>
        <v>0</v>
      </c>
      <c r="F2" s="121">
        <f>'依頼者情報'!B9</f>
        <v>0</v>
      </c>
      <c r="G2" s="121">
        <f>'依頼者情報'!B6</f>
        <v>0</v>
      </c>
      <c r="H2" s="121">
        <f>'依頼者情報'!B7</f>
        <v>0</v>
      </c>
      <c r="I2" s="121">
        <f>'CRO情報'!B5</f>
        <v>0</v>
      </c>
      <c r="J2" s="121">
        <f>'CRO情報'!B9</f>
        <v>0</v>
      </c>
      <c r="K2" s="121">
        <f>'CRO情報'!B6</f>
        <v>0</v>
      </c>
      <c r="L2" s="121">
        <f>'CRO情報'!B7</f>
        <v>0</v>
      </c>
      <c r="M2" s="121">
        <f>'治験情報'!B9</f>
        <v>0</v>
      </c>
      <c r="N2" s="121">
        <f>'治験情報'!B11</f>
        <v>0</v>
      </c>
      <c r="O2" s="121">
        <f>'治験情報'!B13</f>
        <v>0</v>
      </c>
      <c r="P2" s="121">
        <f>'治験情報'!B12</f>
        <v>0</v>
      </c>
      <c r="Q2" s="121">
        <f>'医療機関情報'!B15</f>
        <v>0</v>
      </c>
      <c r="R2" s="121">
        <f>'医療機関情報'!C15</f>
        <v>0</v>
      </c>
      <c r="S2" s="121">
        <f>'医療機関情報'!D15</f>
        <v>0</v>
      </c>
      <c r="T2" s="121">
        <f>IF('医療機関情報'!B16=0,"",'医療機関情報'!B16)</f>
      </c>
      <c r="U2" s="121">
        <f>IF('医療機関情報'!C16=0,"",'医療機関情報'!C16)</f>
      </c>
      <c r="V2" s="121">
        <f>IF('医療機関情報'!D16=0,"",'医療機関情報'!D16)</f>
      </c>
      <c r="W2" s="121">
        <f>IF('医療機関情報'!B17=0,"",'医療機関情報'!B17)</f>
      </c>
      <c r="X2" s="121">
        <f>IF('医療機関情報'!C17=0,"",'医療機関情報'!C17)</f>
      </c>
      <c r="Y2" s="121">
        <f>IF('医療機関情報'!D17=0,"",'医療機関情報'!D17)</f>
      </c>
      <c r="Z2" s="121">
        <f>IF('医療機関情報'!B18=0,"",'医療機関情報'!B18)</f>
      </c>
      <c r="AA2" s="121">
        <f>IF('医療機関情報'!C18=0,"",'医療機関情報'!C18)</f>
      </c>
      <c r="AB2" s="121">
        <f>IF('医療機関情報'!D18=0,"",'医療機関情報'!D18)</f>
      </c>
      <c r="AC2" s="121">
        <f>IF('医療機関情報'!B19=0,"",'医療機関情報'!B19)</f>
      </c>
      <c r="AD2" s="121">
        <f>IF('医療機関情報'!C19=0,"",'医療機関情報'!C19)</f>
      </c>
      <c r="AE2" s="121">
        <f>IF('医療機関情報'!D19=0,"",'医療機関情報'!D19)</f>
      </c>
      <c r="AF2" s="121">
        <f>IF('医療機関情報'!B20=0,"",'医療機関情報'!B20)</f>
      </c>
      <c r="AG2" s="121">
        <f>IF('医療機関情報'!C20=0,"",'医療機関情報'!C20)</f>
      </c>
      <c r="AH2" s="121">
        <f>IF('医療機関情報'!D20=0,"",'医療機関情報'!D20)</f>
      </c>
      <c r="AI2" s="121">
        <f>IF('医療機関情報'!B21=0,"",'医療機関情報'!B21)</f>
      </c>
      <c r="AJ2" s="121">
        <f>IF('医療機関情報'!C21=0,"",'医療機関情報'!C21)</f>
      </c>
      <c r="AK2" s="121">
        <f>IF('医療機関情報'!D21=0,"",'医療機関情報'!D21)</f>
      </c>
      <c r="AL2" s="121">
        <f>IF('医療機関情報'!B22=0,"",'医療機関情報'!B22)</f>
      </c>
      <c r="AM2" s="121">
        <f>IF('医療機関情報'!C22=0,"",'医療機関情報'!C22)</f>
      </c>
      <c r="AN2" s="121">
        <f>IF('医療機関情報'!D22=0,"",'医療機関情報'!D22)</f>
      </c>
      <c r="AO2" s="121">
        <f>IF('医療機関情報'!B23=0,"",'医療機関情報'!B23)</f>
      </c>
      <c r="AP2" s="121">
        <f>IF('医療機関情報'!C23=0,"",'医療機関情報'!C23)</f>
      </c>
      <c r="AQ2" s="121">
        <f>IF('医療機関情報'!D23=0,"",'医療機関情報'!D23)</f>
      </c>
      <c r="AR2" s="121">
        <f>IF('医療機関情報'!B24=0,"",'医療機関情報'!B24)</f>
      </c>
      <c r="AS2" s="121">
        <f>IF('医療機関情報'!C24=0,"",'医療機関情報'!C24)</f>
      </c>
      <c r="AT2" s="121">
        <f>IF('医療機関情報'!D24=0,"",'医療機関情報'!D24)</f>
      </c>
      <c r="AU2" s="121">
        <f>'治験情報'!B30</f>
        <v>0</v>
      </c>
      <c r="AV2" s="122">
        <f>IF('治験情報'!B8=1,'治験算定'!C15,IF('治験情報'!B8=0.8,'製造販売算定'!C17,""))</f>
      </c>
      <c r="AW2" s="122">
        <f>IF('治験情報'!B8=1,治験算定!#REF!,IF('治験情報'!B8=0.8,'製造販売算定'!C16,""))</f>
      </c>
      <c r="AX2" s="122">
        <f>IF('治験情報'!B8=1,'治験算定'!C17,IF('治験情報'!B8=0.8,'製造販売算定'!C19,""))</f>
      </c>
      <c r="AY2" s="121">
        <f>'治験情報'!B11</f>
        <v>0</v>
      </c>
      <c r="AZ2" s="121">
        <f>'治験情報'!B12</f>
        <v>0</v>
      </c>
      <c r="BA2" s="121">
        <f>'治験情報'!B30</f>
        <v>0</v>
      </c>
      <c r="BB2" s="121">
        <f>'医療機関情報'!B15</f>
        <v>0</v>
      </c>
      <c r="BC2" s="121">
        <f>'治験情報'!B23</f>
        <v>0</v>
      </c>
      <c r="BD2" s="130">
        <f>'治験情報'!B26</f>
        <v>0</v>
      </c>
      <c r="BE2" s="130">
        <f>'治験情報'!B27</f>
        <v>0</v>
      </c>
      <c r="BF2" s="131">
        <f>BE2+20</f>
        <v>20</v>
      </c>
      <c r="BG2" s="121"/>
      <c r="BH2" s="121"/>
      <c r="BI2" s="121"/>
      <c r="BJ2" s="121"/>
      <c r="BK2" s="121"/>
    </row>
  </sheetData>
  <sheetProtection/>
  <conditionalFormatting sqref="T2:AT2">
    <cfRule type="cellIs" priority="1" dxfId="2" operator="between" stopIfTrue="1">
      <formula>0</formula>
      <formula>0</formula>
    </cfRule>
  </conditionalFormatting>
  <printOptions/>
  <pageMargins left="0.787" right="0.787" top="0.984" bottom="0.984"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33"/>
  </sheetPr>
  <dimension ref="A1:O62"/>
  <sheetViews>
    <sheetView showGridLines="0" zoomScalePageLayoutView="0" workbookViewId="0" topLeftCell="A1">
      <selection activeCell="C37" sqref="C37:H37"/>
    </sheetView>
  </sheetViews>
  <sheetFormatPr defaultColWidth="9.00390625" defaultRowHeight="24" customHeight="1"/>
  <cols>
    <col min="1" max="1" width="4.75390625" style="87" customWidth="1"/>
    <col min="2" max="8" width="12.125" style="87" customWidth="1"/>
    <col min="9" max="9" width="4.125" style="87" customWidth="1"/>
    <col min="10" max="10" width="22.75390625" style="88" customWidth="1"/>
    <col min="11" max="11" width="36.625" style="89" customWidth="1"/>
    <col min="12" max="15" width="9.375" style="87" customWidth="1"/>
    <col min="16" max="16384" width="9.00390625" style="87" customWidth="1"/>
  </cols>
  <sheetData>
    <row r="1" spans="1:15" s="32" customFormat="1" ht="24" customHeight="1" thickBot="1">
      <c r="A1" s="18"/>
      <c r="B1" s="332" t="s">
        <v>94</v>
      </c>
      <c r="C1" s="332"/>
      <c r="D1" s="332"/>
      <c r="E1" s="332"/>
      <c r="F1" s="332"/>
      <c r="G1" s="332"/>
      <c r="H1" s="332"/>
      <c r="I1" s="29"/>
      <c r="J1" s="30" t="s">
        <v>769</v>
      </c>
      <c r="K1" s="31">
        <f>'治験情報'!B32</f>
        <v>0</v>
      </c>
      <c r="L1" s="29"/>
      <c r="M1" s="29"/>
      <c r="N1" s="29"/>
      <c r="O1" s="29"/>
    </row>
    <row r="2" spans="2:15" s="32" customFormat="1" ht="24" customHeight="1" thickTop="1">
      <c r="B2" s="336" t="s">
        <v>14</v>
      </c>
      <c r="C2" s="337"/>
      <c r="D2" s="337"/>
      <c r="E2" s="33" t="s">
        <v>432</v>
      </c>
      <c r="F2" s="346">
        <f>IF(K2=0,"",K2)</f>
      </c>
      <c r="G2" s="346"/>
      <c r="H2" s="347"/>
      <c r="I2" s="34"/>
      <c r="J2" s="35" t="s">
        <v>433</v>
      </c>
      <c r="K2" s="119"/>
      <c r="L2" s="34"/>
      <c r="M2" s="34"/>
      <c r="N2" s="34"/>
      <c r="O2" s="34"/>
    </row>
    <row r="3" spans="2:15" s="32" customFormat="1" ht="24" customHeight="1">
      <c r="B3" s="338"/>
      <c r="C3" s="339"/>
      <c r="D3" s="339"/>
      <c r="E3" s="36" t="s">
        <v>434</v>
      </c>
      <c r="F3" s="362" t="s">
        <v>15</v>
      </c>
      <c r="G3" s="362"/>
      <c r="H3" s="363"/>
      <c r="I3" s="29"/>
      <c r="J3" s="35" t="s">
        <v>435</v>
      </c>
      <c r="K3" s="38">
        <f>'治験情報'!B11</f>
        <v>0</v>
      </c>
      <c r="L3" s="29"/>
      <c r="M3" s="29"/>
      <c r="N3" s="29"/>
      <c r="O3" s="29"/>
    </row>
    <row r="4" spans="2:15" s="32" customFormat="1" ht="24" customHeight="1">
      <c r="B4" s="338"/>
      <c r="C4" s="339"/>
      <c r="D4" s="339"/>
      <c r="E4" s="36" t="s">
        <v>436</v>
      </c>
      <c r="F4" s="39" t="s">
        <v>16</v>
      </c>
      <c r="G4" s="40"/>
      <c r="H4" s="37" t="s">
        <v>422</v>
      </c>
      <c r="I4" s="29"/>
      <c r="J4" s="35" t="s">
        <v>437</v>
      </c>
      <c r="K4" s="38">
        <f>'依頼者情報'!B5</f>
        <v>0</v>
      </c>
      <c r="L4" s="29"/>
      <c r="M4" s="29"/>
      <c r="N4" s="29"/>
      <c r="O4" s="41"/>
    </row>
    <row r="5" spans="1:15" s="32" customFormat="1" ht="24" customHeight="1">
      <c r="A5" s="42"/>
      <c r="B5" s="338"/>
      <c r="C5" s="339"/>
      <c r="D5" s="339"/>
      <c r="E5" s="333" t="s">
        <v>17</v>
      </c>
      <c r="F5" s="333"/>
      <c r="G5" s="333"/>
      <c r="H5" s="334"/>
      <c r="I5" s="29"/>
      <c r="J5" s="35" t="s">
        <v>438</v>
      </c>
      <c r="K5" s="38">
        <f>'依頼者情報'!B7</f>
        <v>0</v>
      </c>
      <c r="L5" s="29"/>
      <c r="M5" s="29"/>
      <c r="N5" s="29"/>
      <c r="O5" s="29"/>
    </row>
    <row r="6" spans="1:15" s="32" customFormat="1" ht="24" customHeight="1">
      <c r="A6" s="42"/>
      <c r="B6" s="335" t="s">
        <v>439</v>
      </c>
      <c r="C6" s="333"/>
      <c r="D6" s="333"/>
      <c r="E6" s="370" t="s">
        <v>136</v>
      </c>
      <c r="F6" s="370"/>
      <c r="G6" s="370"/>
      <c r="H6" s="371"/>
      <c r="I6" s="44"/>
      <c r="J6" s="35" t="s">
        <v>440</v>
      </c>
      <c r="K6" s="48">
        <f>'治験情報'!B7</f>
        <v>0</v>
      </c>
      <c r="L6" s="44"/>
      <c r="M6" s="44"/>
      <c r="N6" s="44"/>
      <c r="O6" s="44"/>
    </row>
    <row r="7" spans="1:15" s="32" customFormat="1" ht="24" customHeight="1">
      <c r="A7" s="42"/>
      <c r="B7" s="45"/>
      <c r="C7" s="46"/>
      <c r="D7" s="47"/>
      <c r="E7" s="342" t="s">
        <v>427</v>
      </c>
      <c r="F7" s="343"/>
      <c r="G7" s="343"/>
      <c r="H7" s="344"/>
      <c r="I7" s="44"/>
      <c r="J7" s="35" t="s">
        <v>441</v>
      </c>
      <c r="K7" s="48">
        <f>'治験情報'!B30</f>
        <v>0</v>
      </c>
      <c r="L7" s="44"/>
      <c r="M7" s="44"/>
      <c r="N7" s="44"/>
      <c r="O7" s="44"/>
    </row>
    <row r="8" spans="1:15" s="32" customFormat="1" ht="24" customHeight="1">
      <c r="A8" s="42"/>
      <c r="B8" s="379">
        <f>K9</f>
        <v>0</v>
      </c>
      <c r="C8" s="380"/>
      <c r="D8" s="366" t="s">
        <v>442</v>
      </c>
      <c r="E8" s="342" t="s">
        <v>290</v>
      </c>
      <c r="F8" s="343"/>
      <c r="G8" s="343"/>
      <c r="H8" s="344"/>
      <c r="I8" s="44"/>
      <c r="J8" s="35" t="s">
        <v>443</v>
      </c>
      <c r="K8" s="50" t="str">
        <f>IF('治験情報'!B8=1,'治験算定'!C15,'製造販売算定'!C17)</f>
        <v>治験算定ｼｰﾄ参照</v>
      </c>
      <c r="L8" s="44"/>
      <c r="M8" s="44"/>
      <c r="N8" s="44"/>
      <c r="O8" s="44"/>
    </row>
    <row r="9" spans="1:15" s="32" customFormat="1" ht="24" customHeight="1">
      <c r="A9" s="42"/>
      <c r="B9" s="379"/>
      <c r="C9" s="380"/>
      <c r="D9" s="366"/>
      <c r="E9" s="375" t="s">
        <v>18</v>
      </c>
      <c r="F9" s="343" t="s">
        <v>905</v>
      </c>
      <c r="G9" s="343"/>
      <c r="H9" s="344"/>
      <c r="I9" s="51"/>
      <c r="J9" s="35" t="s">
        <v>444</v>
      </c>
      <c r="K9" s="52">
        <f>'治験情報'!B29</f>
        <v>0</v>
      </c>
      <c r="L9" s="51"/>
      <c r="M9" s="51"/>
      <c r="N9" s="51"/>
      <c r="O9" s="51"/>
    </row>
    <row r="10" spans="1:15" s="32" customFormat="1" ht="24" customHeight="1">
      <c r="A10" s="42"/>
      <c r="B10" s="53"/>
      <c r="C10" s="54"/>
      <c r="D10" s="55"/>
      <c r="E10" s="376"/>
      <c r="F10" s="377"/>
      <c r="G10" s="377"/>
      <c r="H10" s="378"/>
      <c r="I10" s="51"/>
      <c r="J10" s="35"/>
      <c r="K10" s="56"/>
      <c r="L10" s="51"/>
      <c r="M10" s="51"/>
      <c r="N10" s="51"/>
      <c r="O10" s="51"/>
    </row>
    <row r="11" spans="2:15" s="32" customFormat="1" ht="24" customHeight="1">
      <c r="B11" s="335" t="s">
        <v>445</v>
      </c>
      <c r="C11" s="367">
        <f>K3</f>
        <v>0</v>
      </c>
      <c r="D11" s="368"/>
      <c r="E11" s="368"/>
      <c r="F11" s="368"/>
      <c r="G11" s="368"/>
      <c r="H11" s="369"/>
      <c r="I11" s="57"/>
      <c r="J11" s="35" t="s">
        <v>446</v>
      </c>
      <c r="K11" s="58">
        <f>'治験情報'!B27</f>
        <v>0</v>
      </c>
      <c r="L11" s="57"/>
      <c r="M11" s="57"/>
      <c r="N11" s="57"/>
      <c r="O11" s="57"/>
    </row>
    <row r="12" spans="2:15" s="32" customFormat="1" ht="24" customHeight="1">
      <c r="B12" s="335"/>
      <c r="C12" s="349" t="s">
        <v>19</v>
      </c>
      <c r="D12" s="350"/>
      <c r="E12" s="350"/>
      <c r="F12" s="350"/>
      <c r="G12" s="350"/>
      <c r="H12" s="351"/>
      <c r="I12" s="57"/>
      <c r="J12" s="35" t="s">
        <v>447</v>
      </c>
      <c r="K12" s="59" t="e">
        <f>IF('治験情報'!B8=1,'治験算定'!C17,'製造販売算定'!C19)</f>
        <v>#VALUE!</v>
      </c>
      <c r="L12" s="57"/>
      <c r="M12" s="57"/>
      <c r="N12" s="57"/>
      <c r="O12" s="57"/>
    </row>
    <row r="13" spans="2:15" s="32" customFormat="1" ht="27.75" customHeight="1">
      <c r="B13" s="137" t="s">
        <v>448</v>
      </c>
      <c r="C13" s="135" t="s">
        <v>449</v>
      </c>
      <c r="D13" s="138" t="s">
        <v>20</v>
      </c>
      <c r="E13" s="138" t="s">
        <v>21</v>
      </c>
      <c r="F13" s="135" t="s">
        <v>450</v>
      </c>
      <c r="G13" s="135" t="s">
        <v>451</v>
      </c>
      <c r="H13" s="136" t="s">
        <v>927</v>
      </c>
      <c r="I13" s="29"/>
      <c r="J13" s="60" t="s">
        <v>452</v>
      </c>
      <c r="K13" s="59" t="e">
        <f>IF('治験情報'!B8=1,'治験算定'!C18,'製造販売算定'!C20)</f>
        <v>#VALUE!</v>
      </c>
      <c r="L13" s="29"/>
      <c r="N13" s="29"/>
      <c r="O13" s="29"/>
    </row>
    <row r="14" spans="2:15" s="32" customFormat="1" ht="42.75" customHeight="1">
      <c r="B14" s="43"/>
      <c r="C14" s="36"/>
      <c r="D14" s="36"/>
      <c r="E14" s="36"/>
      <c r="F14" s="36"/>
      <c r="G14" s="36"/>
      <c r="H14" s="37"/>
      <c r="I14" s="29"/>
      <c r="J14" s="30" t="s">
        <v>453</v>
      </c>
      <c r="K14" s="38" t="e">
        <f>#REF!</f>
        <v>#REF!</v>
      </c>
      <c r="L14" s="29"/>
      <c r="M14" s="29"/>
      <c r="N14" s="29"/>
      <c r="O14" s="29"/>
    </row>
    <row r="15" spans="2:15" s="32" customFormat="1" ht="26.25" customHeight="1">
      <c r="B15" s="137" t="s">
        <v>750</v>
      </c>
      <c r="C15" s="135" t="s">
        <v>751</v>
      </c>
      <c r="D15" s="139" t="s">
        <v>752</v>
      </c>
      <c r="E15" s="139" t="s">
        <v>753</v>
      </c>
      <c r="F15" s="140" t="s">
        <v>22</v>
      </c>
      <c r="G15" s="141" t="s">
        <v>754</v>
      </c>
      <c r="H15" s="142" t="s">
        <v>755</v>
      </c>
      <c r="I15" s="62"/>
      <c r="J15" s="63" t="s">
        <v>756</v>
      </c>
      <c r="K15" s="38">
        <f>'医療機関情報'!B15</f>
        <v>0</v>
      </c>
      <c r="M15" s="64"/>
      <c r="N15" s="64"/>
      <c r="O15" s="64"/>
    </row>
    <row r="16" spans="2:15" s="32" customFormat="1" ht="40.5" customHeight="1">
      <c r="B16" s="43"/>
      <c r="C16" s="36"/>
      <c r="D16" s="36"/>
      <c r="E16" s="36"/>
      <c r="F16" s="61"/>
      <c r="G16" s="61"/>
      <c r="H16" s="65"/>
      <c r="I16" s="64"/>
      <c r="J16" s="66"/>
      <c r="K16" s="67"/>
      <c r="L16" s="64"/>
      <c r="M16" s="64"/>
      <c r="N16" s="64"/>
      <c r="O16" s="64"/>
    </row>
    <row r="17" spans="1:15" s="32" customFormat="1" ht="24" customHeight="1">
      <c r="A17" s="42"/>
      <c r="B17" s="372" t="s">
        <v>757</v>
      </c>
      <c r="C17" s="373"/>
      <c r="D17" s="373"/>
      <c r="E17" s="373"/>
      <c r="F17" s="373"/>
      <c r="G17" s="373"/>
      <c r="H17" s="374"/>
      <c r="I17" s="68"/>
      <c r="J17" s="35"/>
      <c r="K17" s="69"/>
      <c r="L17" s="68"/>
      <c r="M17" s="68"/>
      <c r="N17" s="68"/>
      <c r="O17" s="68"/>
    </row>
    <row r="18" spans="1:15" s="32" customFormat="1" ht="24" customHeight="1">
      <c r="A18" s="42"/>
      <c r="B18" s="340" t="s">
        <v>23</v>
      </c>
      <c r="C18" s="341"/>
      <c r="D18" s="345">
        <f>K1</f>
        <v>0</v>
      </c>
      <c r="E18" s="345"/>
      <c r="F18" s="364" t="s">
        <v>768</v>
      </c>
      <c r="G18" s="364"/>
      <c r="H18" s="365"/>
      <c r="J18" s="35"/>
      <c r="K18" s="69"/>
      <c r="L18" s="68"/>
      <c r="M18" s="68"/>
      <c r="N18" s="68"/>
      <c r="O18" s="68"/>
    </row>
    <row r="19" spans="1:15" s="32" customFormat="1" ht="24" customHeight="1">
      <c r="A19" s="42"/>
      <c r="B19" s="70" t="s">
        <v>24</v>
      </c>
      <c r="C19" s="71"/>
      <c r="D19" s="71"/>
      <c r="E19" s="71"/>
      <c r="F19" s="71"/>
      <c r="G19" s="71"/>
      <c r="H19" s="72"/>
      <c r="J19" s="35"/>
      <c r="K19" s="69"/>
      <c r="L19" s="68"/>
      <c r="M19" s="68"/>
      <c r="N19" s="68"/>
      <c r="O19" s="68"/>
    </row>
    <row r="20" spans="1:15" s="32" customFormat="1" ht="24" customHeight="1">
      <c r="A20" s="42"/>
      <c r="B20" s="381" t="s">
        <v>758</v>
      </c>
      <c r="C20" s="382"/>
      <c r="D20" s="382"/>
      <c r="E20" s="382"/>
      <c r="F20" s="382"/>
      <c r="G20" s="382"/>
      <c r="H20" s="383"/>
      <c r="I20" s="64"/>
      <c r="J20" s="35"/>
      <c r="K20" s="69"/>
      <c r="L20" s="64"/>
      <c r="M20" s="64"/>
      <c r="N20" s="64"/>
      <c r="O20" s="64"/>
    </row>
    <row r="21" spans="1:15" s="32" customFormat="1" ht="24" customHeight="1">
      <c r="A21" s="42"/>
      <c r="B21" s="359" t="s">
        <v>25</v>
      </c>
      <c r="C21" s="360"/>
      <c r="D21" s="384">
        <f>K4</f>
        <v>0</v>
      </c>
      <c r="E21" s="384"/>
      <c r="F21" s="384"/>
      <c r="G21" s="384"/>
      <c r="H21" s="385"/>
      <c r="I21" s="68"/>
      <c r="J21" s="35"/>
      <c r="K21" s="69"/>
      <c r="L21" s="68"/>
      <c r="M21" s="68"/>
      <c r="N21" s="68"/>
      <c r="O21" s="68"/>
    </row>
    <row r="22" spans="1:15" s="32" customFormat="1" ht="24" customHeight="1">
      <c r="A22" s="42"/>
      <c r="B22" s="386" t="s">
        <v>759</v>
      </c>
      <c r="C22" s="360"/>
      <c r="D22" s="384">
        <f>K5</f>
        <v>0</v>
      </c>
      <c r="E22" s="384"/>
      <c r="F22" s="384"/>
      <c r="G22" s="384"/>
      <c r="H22" s="385"/>
      <c r="I22" s="68"/>
      <c r="J22" s="35"/>
      <c r="K22" s="69"/>
      <c r="L22" s="68"/>
      <c r="M22" s="68"/>
      <c r="N22" s="68"/>
      <c r="O22" s="68"/>
    </row>
    <row r="23" spans="1:15" s="32" customFormat="1" ht="24" customHeight="1">
      <c r="A23" s="42"/>
      <c r="B23" s="359" t="s">
        <v>26</v>
      </c>
      <c r="C23" s="360"/>
      <c r="D23" s="384">
        <f>K3</f>
        <v>0</v>
      </c>
      <c r="E23" s="384"/>
      <c r="F23" s="384"/>
      <c r="G23" s="384"/>
      <c r="H23" s="385"/>
      <c r="I23" s="68"/>
      <c r="J23" s="35"/>
      <c r="K23" s="69"/>
      <c r="L23" s="68"/>
      <c r="M23" s="68"/>
      <c r="N23" s="68"/>
      <c r="O23" s="68"/>
    </row>
    <row r="24" spans="1:15" s="32" customFormat="1" ht="24" customHeight="1">
      <c r="A24" s="42"/>
      <c r="B24" s="359" t="s">
        <v>27</v>
      </c>
      <c r="C24" s="360"/>
      <c r="D24" s="384">
        <f>K6</f>
        <v>0</v>
      </c>
      <c r="E24" s="384"/>
      <c r="F24" s="384"/>
      <c r="G24" s="384"/>
      <c r="H24" s="385"/>
      <c r="I24" s="68"/>
      <c r="J24" s="35"/>
      <c r="K24" s="69"/>
      <c r="L24" s="68"/>
      <c r="M24" s="68"/>
      <c r="N24" s="68"/>
      <c r="O24" s="68"/>
    </row>
    <row r="25" spans="1:15" s="32" customFormat="1" ht="24" customHeight="1">
      <c r="A25" s="42"/>
      <c r="B25" s="357" t="s">
        <v>28</v>
      </c>
      <c r="C25" s="358"/>
      <c r="D25" s="387">
        <f>K7</f>
        <v>0</v>
      </c>
      <c r="E25" s="387"/>
      <c r="F25" s="73" t="s">
        <v>760</v>
      </c>
      <c r="G25" s="73"/>
      <c r="H25" s="74"/>
      <c r="I25" s="68"/>
      <c r="J25" s="35"/>
      <c r="K25" s="69"/>
      <c r="L25" s="68"/>
      <c r="M25" s="68"/>
      <c r="N25" s="68"/>
      <c r="O25" s="68"/>
    </row>
    <row r="26" spans="1:15" s="32" customFormat="1" ht="24" customHeight="1">
      <c r="A26" s="42"/>
      <c r="B26" s="357" t="s">
        <v>29</v>
      </c>
      <c r="C26" s="358"/>
      <c r="D26" s="391" t="str">
        <f>K8</f>
        <v>治験算定ｼｰﾄ参照</v>
      </c>
      <c r="E26" s="391"/>
      <c r="F26" s="73" t="s">
        <v>761</v>
      </c>
      <c r="G26" s="73"/>
      <c r="H26" s="74"/>
      <c r="I26" s="68"/>
      <c r="J26" s="35"/>
      <c r="K26" s="69"/>
      <c r="L26" s="68"/>
      <c r="M26" s="68"/>
      <c r="N26" s="68"/>
      <c r="O26" s="68"/>
    </row>
    <row r="27" spans="1:15" s="32" customFormat="1" ht="24" customHeight="1">
      <c r="A27" s="42"/>
      <c r="B27" s="357" t="s">
        <v>30</v>
      </c>
      <c r="C27" s="358"/>
      <c r="D27" s="400">
        <f>K9</f>
        <v>0</v>
      </c>
      <c r="E27" s="400"/>
      <c r="F27" s="73"/>
      <c r="G27" s="73"/>
      <c r="H27" s="74"/>
      <c r="I27" s="68"/>
      <c r="J27" s="35"/>
      <c r="K27" s="69"/>
      <c r="L27" s="68"/>
      <c r="M27" s="68"/>
      <c r="N27" s="68"/>
      <c r="O27" s="68"/>
    </row>
    <row r="28" spans="1:15" s="32" customFormat="1" ht="24" customHeight="1">
      <c r="A28" s="42"/>
      <c r="B28" s="335" t="s">
        <v>762</v>
      </c>
      <c r="C28" s="388" t="s">
        <v>763</v>
      </c>
      <c r="D28" s="389"/>
      <c r="E28" s="389"/>
      <c r="F28" s="389"/>
      <c r="G28" s="389"/>
      <c r="H28" s="390"/>
      <c r="I28" s="51"/>
      <c r="J28" s="75"/>
      <c r="K28" s="76"/>
      <c r="L28" s="51"/>
      <c r="M28" s="51"/>
      <c r="N28" s="51"/>
      <c r="O28" s="51"/>
    </row>
    <row r="29" spans="2:15" s="32" customFormat="1" ht="24" customHeight="1" thickBot="1">
      <c r="B29" s="361"/>
      <c r="C29" s="401" t="s">
        <v>764</v>
      </c>
      <c r="D29" s="402"/>
      <c r="E29" s="402"/>
      <c r="F29" s="402"/>
      <c r="G29" s="402"/>
      <c r="H29" s="403"/>
      <c r="I29" s="51"/>
      <c r="J29" s="75"/>
      <c r="K29" s="76"/>
      <c r="L29" s="51"/>
      <c r="M29" s="51"/>
      <c r="N29" s="51"/>
      <c r="O29" s="51"/>
    </row>
    <row r="30" spans="2:15" s="32" customFormat="1" ht="27.75" customHeight="1" thickBot="1" thickTop="1">
      <c r="B30" s="395" t="str">
        <f>CONCATENATE('医療機関情報'!B6,'医療機関情報'!B7)</f>
        <v>独立行政法人国立病院機構福岡東医療センター</v>
      </c>
      <c r="C30" s="395"/>
      <c r="D30" s="395"/>
      <c r="E30" s="395"/>
      <c r="F30" s="395"/>
      <c r="G30" s="395"/>
      <c r="H30" s="395"/>
      <c r="I30" s="29"/>
      <c r="J30" s="30"/>
      <c r="K30" s="77"/>
      <c r="L30" s="29"/>
      <c r="M30" s="29"/>
      <c r="N30" s="29"/>
      <c r="O30" s="29"/>
    </row>
    <row r="31" spans="2:11" s="32" customFormat="1" ht="24" customHeight="1" thickTop="1">
      <c r="B31" s="397" t="s">
        <v>31</v>
      </c>
      <c r="C31" s="398"/>
      <c r="D31" s="392">
        <f>K9</f>
        <v>0</v>
      </c>
      <c r="E31" s="392"/>
      <c r="F31" s="78" t="s">
        <v>32</v>
      </c>
      <c r="G31" s="393">
        <f>K11</f>
        <v>0</v>
      </c>
      <c r="H31" s="394"/>
      <c r="J31" s="35"/>
      <c r="K31" s="69"/>
    </row>
    <row r="32" spans="2:11" s="32" customFormat="1" ht="24" customHeight="1">
      <c r="B32" s="357" t="s">
        <v>33</v>
      </c>
      <c r="C32" s="358"/>
      <c r="D32" s="399" t="e">
        <f>K12</f>
        <v>#VALUE!</v>
      </c>
      <c r="E32" s="399"/>
      <c r="F32" s="71" t="s">
        <v>761</v>
      </c>
      <c r="G32" s="71"/>
      <c r="H32" s="72"/>
      <c r="J32" s="35"/>
      <c r="K32" s="69"/>
    </row>
    <row r="33" spans="2:11" s="32" customFormat="1" ht="29.25" customHeight="1">
      <c r="B33" s="396" t="s">
        <v>765</v>
      </c>
      <c r="C33" s="358"/>
      <c r="D33" s="399" t="e">
        <f>K13</f>
        <v>#VALUE!</v>
      </c>
      <c r="E33" s="399"/>
      <c r="F33" s="71" t="s">
        <v>761</v>
      </c>
      <c r="G33" s="71"/>
      <c r="H33" s="72"/>
      <c r="J33" s="35"/>
      <c r="K33" s="69"/>
    </row>
    <row r="34" spans="2:11" s="32" customFormat="1" ht="24" customHeight="1">
      <c r="B34" s="357" t="s">
        <v>766</v>
      </c>
      <c r="C34" s="358"/>
      <c r="D34" s="384">
        <f>K15</f>
        <v>0</v>
      </c>
      <c r="E34" s="384"/>
      <c r="F34" s="384"/>
      <c r="G34" s="384"/>
      <c r="H34" s="385"/>
      <c r="J34" s="35"/>
      <c r="K34" s="69"/>
    </row>
    <row r="35" spans="2:11" s="18" customFormat="1" ht="24" customHeight="1">
      <c r="B35" s="79" t="s">
        <v>34</v>
      </c>
      <c r="C35" s="356" t="s">
        <v>928</v>
      </c>
      <c r="D35" s="352"/>
      <c r="E35" s="352"/>
      <c r="F35" s="352"/>
      <c r="G35" s="352"/>
      <c r="H35" s="353"/>
      <c r="J35" s="63"/>
      <c r="K35" s="80"/>
    </row>
    <row r="36" spans="2:11" s="18" customFormat="1" ht="24" customHeight="1">
      <c r="B36" s="79" t="s">
        <v>35</v>
      </c>
      <c r="C36" s="352" t="s">
        <v>767</v>
      </c>
      <c r="D36" s="352"/>
      <c r="E36" s="352"/>
      <c r="F36" s="352"/>
      <c r="G36" s="352"/>
      <c r="H36" s="353"/>
      <c r="J36" s="63"/>
      <c r="K36" s="80"/>
    </row>
    <row r="37" spans="2:11" s="18" customFormat="1" ht="24" customHeight="1">
      <c r="B37" s="79" t="s">
        <v>36</v>
      </c>
      <c r="C37" s="352"/>
      <c r="D37" s="352"/>
      <c r="E37" s="352"/>
      <c r="F37" s="352"/>
      <c r="G37" s="352"/>
      <c r="H37" s="353"/>
      <c r="J37" s="63"/>
      <c r="K37" s="80"/>
    </row>
    <row r="38" spans="2:11" s="18" customFormat="1" ht="24" customHeight="1">
      <c r="B38" s="79" t="s">
        <v>37</v>
      </c>
      <c r="C38" s="354" t="e">
        <f>K14</f>
        <v>#REF!</v>
      </c>
      <c r="D38" s="354"/>
      <c r="E38" s="354"/>
      <c r="F38" s="354"/>
      <c r="G38" s="354"/>
      <c r="H38" s="355"/>
      <c r="J38" s="63"/>
      <c r="K38" s="80"/>
    </row>
    <row r="39" spans="2:11" s="18" customFormat="1" ht="24" customHeight="1">
      <c r="B39" s="81"/>
      <c r="C39" s="82"/>
      <c r="D39" s="82"/>
      <c r="E39" s="82"/>
      <c r="F39" s="82"/>
      <c r="G39" s="82"/>
      <c r="H39" s="83"/>
      <c r="J39" s="63"/>
      <c r="K39" s="80"/>
    </row>
    <row r="40" spans="2:11" s="18" customFormat="1" ht="24" customHeight="1">
      <c r="B40" s="81"/>
      <c r="C40" s="82"/>
      <c r="D40" s="82"/>
      <c r="E40" s="82"/>
      <c r="F40" s="82"/>
      <c r="G40" s="82"/>
      <c r="H40" s="83"/>
      <c r="J40" s="63"/>
      <c r="K40" s="80"/>
    </row>
    <row r="41" spans="2:11" s="18" customFormat="1" ht="24" customHeight="1">
      <c r="B41" s="81"/>
      <c r="C41" s="82"/>
      <c r="D41" s="82"/>
      <c r="E41" s="82"/>
      <c r="F41" s="82"/>
      <c r="G41" s="82"/>
      <c r="H41" s="83"/>
      <c r="J41" s="63"/>
      <c r="K41" s="80"/>
    </row>
    <row r="42" spans="2:11" s="18" customFormat="1" ht="24" customHeight="1">
      <c r="B42" s="81"/>
      <c r="C42" s="82"/>
      <c r="D42" s="82"/>
      <c r="E42" s="82"/>
      <c r="F42" s="82"/>
      <c r="G42" s="82"/>
      <c r="H42" s="83"/>
      <c r="J42" s="63"/>
      <c r="K42" s="80"/>
    </row>
    <row r="43" spans="2:11" s="18" customFormat="1" ht="24" customHeight="1">
      <c r="B43" s="81"/>
      <c r="C43" s="82"/>
      <c r="D43" s="82"/>
      <c r="E43" s="82"/>
      <c r="F43" s="82"/>
      <c r="G43" s="82"/>
      <c r="H43" s="83"/>
      <c r="J43" s="63"/>
      <c r="K43" s="80"/>
    </row>
    <row r="44" spans="2:11" s="18" customFormat="1" ht="24" customHeight="1">
      <c r="B44" s="81"/>
      <c r="C44" s="82"/>
      <c r="D44" s="82"/>
      <c r="E44" s="82"/>
      <c r="F44" s="82"/>
      <c r="G44" s="82"/>
      <c r="H44" s="83"/>
      <c r="J44" s="63"/>
      <c r="K44" s="80"/>
    </row>
    <row r="45" spans="2:11" s="18" customFormat="1" ht="24" customHeight="1">
      <c r="B45" s="81"/>
      <c r="C45" s="82"/>
      <c r="D45" s="82"/>
      <c r="E45" s="82"/>
      <c r="F45" s="82"/>
      <c r="G45" s="82"/>
      <c r="H45" s="83"/>
      <c r="J45" s="63"/>
      <c r="K45" s="80"/>
    </row>
    <row r="46" spans="2:11" s="18" customFormat="1" ht="24" customHeight="1">
      <c r="B46" s="81"/>
      <c r="C46" s="82"/>
      <c r="D46" s="82"/>
      <c r="E46" s="82"/>
      <c r="F46" s="82"/>
      <c r="G46" s="82"/>
      <c r="H46" s="83"/>
      <c r="J46" s="63"/>
      <c r="K46" s="80"/>
    </row>
    <row r="47" spans="2:11" s="18" customFormat="1" ht="24" customHeight="1">
      <c r="B47" s="81"/>
      <c r="C47" s="82"/>
      <c r="D47" s="82"/>
      <c r="E47" s="82"/>
      <c r="F47" s="82"/>
      <c r="G47" s="82"/>
      <c r="H47" s="83"/>
      <c r="J47" s="63"/>
      <c r="K47" s="80"/>
    </row>
    <row r="48" spans="2:11" s="18" customFormat="1" ht="24" customHeight="1">
      <c r="B48" s="81"/>
      <c r="C48" s="82"/>
      <c r="D48" s="82"/>
      <c r="E48" s="82"/>
      <c r="F48" s="82"/>
      <c r="G48" s="82"/>
      <c r="H48" s="83"/>
      <c r="J48" s="63"/>
      <c r="K48" s="80"/>
    </row>
    <row r="49" spans="2:11" s="18" customFormat="1" ht="24" customHeight="1">
      <c r="B49" s="81"/>
      <c r="C49" s="82"/>
      <c r="D49" s="82"/>
      <c r="E49" s="82"/>
      <c r="F49" s="82"/>
      <c r="G49" s="82"/>
      <c r="H49" s="83"/>
      <c r="J49" s="63"/>
      <c r="K49" s="80"/>
    </row>
    <row r="50" spans="2:11" s="18" customFormat="1" ht="24" customHeight="1">
      <c r="B50" s="81"/>
      <c r="C50" s="82"/>
      <c r="D50" s="82"/>
      <c r="E50" s="82"/>
      <c r="F50" s="82"/>
      <c r="G50" s="82"/>
      <c r="H50" s="83"/>
      <c r="J50" s="63"/>
      <c r="K50" s="80"/>
    </row>
    <row r="51" spans="2:11" s="18" customFormat="1" ht="24" customHeight="1">
      <c r="B51" s="81"/>
      <c r="C51" s="82"/>
      <c r="D51" s="82"/>
      <c r="E51" s="82"/>
      <c r="F51" s="82"/>
      <c r="G51" s="82"/>
      <c r="H51" s="83"/>
      <c r="J51" s="63"/>
      <c r="K51" s="80"/>
    </row>
    <row r="52" spans="2:11" s="18" customFormat="1" ht="24" customHeight="1">
      <c r="B52" s="81"/>
      <c r="C52" s="82"/>
      <c r="D52" s="82"/>
      <c r="E52" s="82"/>
      <c r="F52" s="82"/>
      <c r="G52" s="82"/>
      <c r="H52" s="83"/>
      <c r="J52" s="63"/>
      <c r="K52" s="80"/>
    </row>
    <row r="53" spans="2:11" s="18" customFormat="1" ht="24" customHeight="1">
      <c r="B53" s="81"/>
      <c r="C53" s="82"/>
      <c r="D53" s="82"/>
      <c r="E53" s="82"/>
      <c r="F53" s="82"/>
      <c r="G53" s="82"/>
      <c r="H53" s="83"/>
      <c r="J53" s="63"/>
      <c r="K53" s="80"/>
    </row>
    <row r="54" spans="2:11" s="18" customFormat="1" ht="24" customHeight="1">
      <c r="B54" s="81"/>
      <c r="C54" s="82"/>
      <c r="D54" s="82"/>
      <c r="E54" s="82"/>
      <c r="F54" s="82"/>
      <c r="G54" s="82"/>
      <c r="H54" s="83"/>
      <c r="J54" s="63"/>
      <c r="K54" s="80"/>
    </row>
    <row r="55" spans="2:11" s="18" customFormat="1" ht="24" customHeight="1">
      <c r="B55" s="81"/>
      <c r="C55" s="82"/>
      <c r="D55" s="82"/>
      <c r="E55" s="82"/>
      <c r="F55" s="82"/>
      <c r="G55" s="82"/>
      <c r="H55" s="83"/>
      <c r="J55" s="63"/>
      <c r="K55" s="80"/>
    </row>
    <row r="56" spans="2:11" s="18" customFormat="1" ht="24" customHeight="1">
      <c r="B56" s="81"/>
      <c r="C56" s="82"/>
      <c r="D56" s="82"/>
      <c r="E56" s="82"/>
      <c r="F56" s="82"/>
      <c r="G56" s="82"/>
      <c r="H56" s="83"/>
      <c r="J56" s="63"/>
      <c r="K56" s="80"/>
    </row>
    <row r="57" spans="2:11" s="18" customFormat="1" ht="24" customHeight="1">
      <c r="B57" s="81"/>
      <c r="C57" s="82"/>
      <c r="D57" s="82"/>
      <c r="E57" s="82"/>
      <c r="F57" s="82"/>
      <c r="G57" s="82"/>
      <c r="H57" s="83"/>
      <c r="J57" s="63"/>
      <c r="K57" s="80"/>
    </row>
    <row r="58" spans="2:11" s="18" customFormat="1" ht="24" customHeight="1">
      <c r="B58" s="81"/>
      <c r="C58" s="82"/>
      <c r="D58" s="82"/>
      <c r="E58" s="82"/>
      <c r="F58" s="82"/>
      <c r="G58" s="82"/>
      <c r="H58" s="83"/>
      <c r="J58" s="63"/>
      <c r="K58" s="80"/>
    </row>
    <row r="59" spans="2:11" s="18" customFormat="1" ht="24" customHeight="1">
      <c r="B59" s="81"/>
      <c r="C59" s="82"/>
      <c r="D59" s="82"/>
      <c r="E59" s="82"/>
      <c r="F59" s="82"/>
      <c r="G59" s="82"/>
      <c r="H59" s="83"/>
      <c r="J59" s="63"/>
      <c r="K59" s="80"/>
    </row>
    <row r="60" spans="2:11" s="18" customFormat="1" ht="24" customHeight="1" thickBot="1">
      <c r="B60" s="84"/>
      <c r="C60" s="85"/>
      <c r="D60" s="85"/>
      <c r="E60" s="85"/>
      <c r="F60" s="85"/>
      <c r="G60" s="85"/>
      <c r="H60" s="86"/>
      <c r="J60" s="63"/>
      <c r="K60" s="80"/>
    </row>
    <row r="61" spans="2:8" ht="24" customHeight="1" thickTop="1">
      <c r="B61" s="348" t="str">
        <f>B30</f>
        <v>独立行政法人国立病院機構福岡東医療センター</v>
      </c>
      <c r="C61" s="348"/>
      <c r="D61" s="348"/>
      <c r="E61" s="348"/>
      <c r="F61" s="348"/>
      <c r="G61" s="348"/>
      <c r="H61" s="348"/>
    </row>
    <row r="62" ht="24" customHeight="1">
      <c r="B62" s="90"/>
    </row>
  </sheetData>
  <sheetProtection/>
  <mergeCells count="54">
    <mergeCell ref="B34:C34"/>
    <mergeCell ref="D34:H34"/>
    <mergeCell ref="B33:C33"/>
    <mergeCell ref="B31:C31"/>
    <mergeCell ref="D33:E33"/>
    <mergeCell ref="D27:E27"/>
    <mergeCell ref="C29:H29"/>
    <mergeCell ref="B27:C27"/>
    <mergeCell ref="B32:C32"/>
    <mergeCell ref="D32:E32"/>
    <mergeCell ref="D25:E25"/>
    <mergeCell ref="C28:H28"/>
    <mergeCell ref="D26:E26"/>
    <mergeCell ref="D21:H21"/>
    <mergeCell ref="D31:E31"/>
    <mergeCell ref="G31:H31"/>
    <mergeCell ref="B30:H30"/>
    <mergeCell ref="B20:H20"/>
    <mergeCell ref="D22:H22"/>
    <mergeCell ref="B24:C24"/>
    <mergeCell ref="D24:H24"/>
    <mergeCell ref="D23:H23"/>
    <mergeCell ref="B22:C22"/>
    <mergeCell ref="B23:C23"/>
    <mergeCell ref="F3:H3"/>
    <mergeCell ref="F18:H18"/>
    <mergeCell ref="D8:D9"/>
    <mergeCell ref="C11:H11"/>
    <mergeCell ref="E6:H6"/>
    <mergeCell ref="E7:H7"/>
    <mergeCell ref="B17:H17"/>
    <mergeCell ref="E9:E10"/>
    <mergeCell ref="F9:H10"/>
    <mergeCell ref="B8:C9"/>
    <mergeCell ref="B61:H61"/>
    <mergeCell ref="C12:H12"/>
    <mergeCell ref="C36:H36"/>
    <mergeCell ref="C37:H37"/>
    <mergeCell ref="C38:H38"/>
    <mergeCell ref="C35:H35"/>
    <mergeCell ref="B25:C25"/>
    <mergeCell ref="B26:C26"/>
    <mergeCell ref="B21:C21"/>
    <mergeCell ref="B28:B29"/>
    <mergeCell ref="B1:H1"/>
    <mergeCell ref="E5:H5"/>
    <mergeCell ref="B6:D6"/>
    <mergeCell ref="B2:D2"/>
    <mergeCell ref="B3:D5"/>
    <mergeCell ref="B18:C18"/>
    <mergeCell ref="E8:H8"/>
    <mergeCell ref="D18:E18"/>
    <mergeCell ref="B11:B12"/>
    <mergeCell ref="F2:H2"/>
  </mergeCells>
  <printOptions/>
  <pageMargins left="0.787" right="0.787" top="0.984" bottom="0.984" header="0.512" footer="0.512"/>
  <pageSetup horizontalDpi="600" verticalDpi="600" orientation="portrait" paperSize="9" r:id="rId1"/>
  <rowBreaks count="1" manualBreakCount="1">
    <brk id="30" max="255" man="1"/>
  </rowBreaks>
</worksheet>
</file>

<file path=xl/worksheets/sheet2.xml><?xml version="1.0" encoding="utf-8"?>
<worksheet xmlns="http://schemas.openxmlformats.org/spreadsheetml/2006/main" xmlns:r="http://schemas.openxmlformats.org/officeDocument/2006/relationships">
  <sheetPr>
    <tabColor indexed="14"/>
  </sheetPr>
  <dimension ref="A1:F28"/>
  <sheetViews>
    <sheetView showGridLines="0" zoomScalePageLayoutView="0" workbookViewId="0" topLeftCell="A1">
      <selection activeCell="B9" sqref="B9:D9"/>
    </sheetView>
  </sheetViews>
  <sheetFormatPr defaultColWidth="9.00390625" defaultRowHeight="17.25" customHeight="1"/>
  <cols>
    <col min="1" max="1" width="15.50390625" style="28" bestFit="1" customWidth="1"/>
    <col min="2" max="2" width="23.625" style="19" customWidth="1"/>
    <col min="3" max="3" width="14.00390625" style="19" customWidth="1"/>
    <col min="4" max="4" width="16.00390625" style="19" customWidth="1"/>
    <col min="5" max="5" width="3.50390625" style="195" customWidth="1"/>
    <col min="6" max="6" width="67.875" style="19" customWidth="1"/>
    <col min="7" max="16384" width="9.00390625" style="19" customWidth="1"/>
  </cols>
  <sheetData>
    <row r="1" spans="1:5" s="10" customFormat="1" ht="28.5" customHeight="1">
      <c r="A1" s="91" t="s">
        <v>892</v>
      </c>
      <c r="E1" s="9"/>
    </row>
    <row r="2" spans="1:5" s="10" customFormat="1" ht="17.25" customHeight="1">
      <c r="A2" s="210"/>
      <c r="B2" s="210"/>
      <c r="C2" s="210"/>
      <c r="D2" s="210"/>
      <c r="E2" s="211"/>
    </row>
    <row r="3" spans="1:5" s="10" customFormat="1" ht="17.25" customHeight="1">
      <c r="A3" s="91" t="s">
        <v>54</v>
      </c>
      <c r="B3" s="91"/>
      <c r="C3" s="91"/>
      <c r="D3" s="91"/>
      <c r="E3" s="212"/>
    </row>
    <row r="5" spans="1:5" ht="17.25" customHeight="1">
      <c r="A5" s="268" t="s">
        <v>892</v>
      </c>
      <c r="B5" s="268"/>
      <c r="C5" s="268"/>
      <c r="D5" s="268"/>
      <c r="E5" s="196"/>
    </row>
    <row r="6" spans="1:5" ht="17.25" customHeight="1">
      <c r="A6" s="271" t="s">
        <v>888</v>
      </c>
      <c r="B6" s="270" t="s">
        <v>155</v>
      </c>
      <c r="C6" s="270"/>
      <c r="D6" s="270"/>
      <c r="E6" s="190"/>
    </row>
    <row r="7" spans="1:6" ht="17.25" customHeight="1">
      <c r="A7" s="272"/>
      <c r="B7" s="266" t="s">
        <v>181</v>
      </c>
      <c r="C7" s="266"/>
      <c r="D7" s="266"/>
      <c r="E7" s="190"/>
      <c r="F7" s="182" t="s">
        <v>218</v>
      </c>
    </row>
    <row r="8" spans="1:6" ht="17.25" customHeight="1">
      <c r="A8" s="127" t="s">
        <v>852</v>
      </c>
      <c r="B8" s="266" t="s">
        <v>247</v>
      </c>
      <c r="C8" s="266"/>
      <c r="D8" s="266"/>
      <c r="E8" s="190"/>
      <c r="F8" s="182" t="s">
        <v>219</v>
      </c>
    </row>
    <row r="9" spans="1:5" ht="17.25" customHeight="1">
      <c r="A9" s="127" t="s">
        <v>889</v>
      </c>
      <c r="B9" s="269" t="s">
        <v>929</v>
      </c>
      <c r="C9" s="266"/>
      <c r="D9" s="266"/>
      <c r="E9" s="190"/>
    </row>
    <row r="10" spans="1:6" ht="17.25" customHeight="1">
      <c r="A10" s="127" t="s">
        <v>891</v>
      </c>
      <c r="B10" s="266" t="s">
        <v>182</v>
      </c>
      <c r="C10" s="266"/>
      <c r="D10" s="266"/>
      <c r="E10" s="190"/>
      <c r="F10" s="182" t="s">
        <v>220</v>
      </c>
    </row>
    <row r="11" spans="1:6" ht="17.25" customHeight="1">
      <c r="A11" s="127" t="s">
        <v>183</v>
      </c>
      <c r="B11" s="266" t="s">
        <v>880</v>
      </c>
      <c r="C11" s="266"/>
      <c r="D11" s="266"/>
      <c r="E11" s="190"/>
      <c r="F11" s="182" t="s">
        <v>193</v>
      </c>
    </row>
    <row r="12" spans="1:5" ht="17.25" customHeight="1">
      <c r="A12" s="127" t="s">
        <v>890</v>
      </c>
      <c r="B12" s="267" t="s">
        <v>922</v>
      </c>
      <c r="C12" s="266"/>
      <c r="D12" s="266"/>
      <c r="E12" s="190"/>
    </row>
    <row r="14" spans="1:5" ht="17.25" customHeight="1">
      <c r="A14" s="123"/>
      <c r="B14" s="124" t="s">
        <v>864</v>
      </c>
      <c r="C14" s="125" t="s">
        <v>865</v>
      </c>
      <c r="D14" s="125" t="s">
        <v>863</v>
      </c>
      <c r="E14" s="197"/>
    </row>
    <row r="15" spans="1:6" ht="17.25" customHeight="1">
      <c r="A15" s="127" t="s">
        <v>289</v>
      </c>
      <c r="B15" s="260"/>
      <c r="C15" s="260"/>
      <c r="D15" s="260"/>
      <c r="E15" s="190"/>
      <c r="F15" s="182" t="s">
        <v>907</v>
      </c>
    </row>
    <row r="16" spans="1:5" ht="17.25" customHeight="1">
      <c r="A16" s="127" t="s">
        <v>855</v>
      </c>
      <c r="B16" s="260"/>
      <c r="C16" s="260"/>
      <c r="D16" s="260"/>
      <c r="E16" s="190"/>
    </row>
    <row r="17" spans="1:5" ht="17.25" customHeight="1">
      <c r="A17" s="127" t="s">
        <v>856</v>
      </c>
      <c r="B17" s="260"/>
      <c r="C17" s="260"/>
      <c r="D17" s="260"/>
      <c r="E17" s="190"/>
    </row>
    <row r="18" spans="1:6" ht="17.25" customHeight="1">
      <c r="A18" s="127" t="s">
        <v>857</v>
      </c>
      <c r="B18" s="260"/>
      <c r="C18" s="260"/>
      <c r="D18" s="260"/>
      <c r="E18" s="190"/>
      <c r="F18" s="182" t="s">
        <v>908</v>
      </c>
    </row>
    <row r="19" spans="1:5" ht="17.25" customHeight="1">
      <c r="A19" s="127" t="s">
        <v>858</v>
      </c>
      <c r="B19" s="260"/>
      <c r="C19" s="260"/>
      <c r="D19" s="260"/>
      <c r="E19" s="190"/>
    </row>
    <row r="20" spans="1:6" ht="17.25" customHeight="1">
      <c r="A20" s="127" t="s">
        <v>859</v>
      </c>
      <c r="B20" s="260"/>
      <c r="C20" s="260"/>
      <c r="D20" s="260"/>
      <c r="E20" s="190"/>
      <c r="F20" s="182" t="s">
        <v>194</v>
      </c>
    </row>
    <row r="21" spans="1:5" ht="17.25" customHeight="1">
      <c r="A21" s="127" t="s">
        <v>860</v>
      </c>
      <c r="B21" s="20"/>
      <c r="C21" s="20"/>
      <c r="D21" s="20"/>
      <c r="E21" s="190"/>
    </row>
    <row r="22" spans="1:5" ht="17.25" customHeight="1">
      <c r="A22" s="127" t="s">
        <v>861</v>
      </c>
      <c r="B22" s="20"/>
      <c r="C22" s="20"/>
      <c r="D22" s="20"/>
      <c r="E22" s="190"/>
    </row>
    <row r="23" spans="1:5" ht="17.25" customHeight="1">
      <c r="A23" s="127" t="s">
        <v>862</v>
      </c>
      <c r="B23" s="20"/>
      <c r="C23" s="20"/>
      <c r="D23" s="20"/>
      <c r="E23" s="190"/>
    </row>
    <row r="24" spans="1:5" ht="17.25" customHeight="1">
      <c r="A24" s="127" t="s">
        <v>879</v>
      </c>
      <c r="B24" s="20"/>
      <c r="C24" s="20"/>
      <c r="D24" s="20"/>
      <c r="E24" s="190"/>
    </row>
    <row r="26" spans="1:6" ht="17.25" customHeight="1">
      <c r="A26" s="127" t="s">
        <v>49</v>
      </c>
      <c r="B26" s="132">
        <v>0.03</v>
      </c>
      <c r="F26" s="218" t="s">
        <v>783</v>
      </c>
    </row>
    <row r="27" spans="1:6" ht="17.25" customHeight="1">
      <c r="A27" s="127" t="s">
        <v>50</v>
      </c>
      <c r="B27" s="132">
        <v>0.4</v>
      </c>
      <c r="F27" s="218" t="s">
        <v>783</v>
      </c>
    </row>
    <row r="28" spans="1:2" ht="17.25" customHeight="1">
      <c r="A28" s="28" t="s">
        <v>784</v>
      </c>
      <c r="B28" s="19" t="s">
        <v>785</v>
      </c>
    </row>
  </sheetData>
  <sheetProtection/>
  <mergeCells count="9">
    <mergeCell ref="B11:D11"/>
    <mergeCell ref="B12:D12"/>
    <mergeCell ref="A5:D5"/>
    <mergeCell ref="B7:D7"/>
    <mergeCell ref="B9:D9"/>
    <mergeCell ref="B10:D10"/>
    <mergeCell ref="B8:D8"/>
    <mergeCell ref="B6:D6"/>
    <mergeCell ref="A6:A7"/>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4"/>
  </sheetPr>
  <dimension ref="A1:B17"/>
  <sheetViews>
    <sheetView showGridLines="0" zoomScalePageLayoutView="0" workbookViewId="0" topLeftCell="A1">
      <selection activeCell="B30" sqref="B30"/>
    </sheetView>
  </sheetViews>
  <sheetFormatPr defaultColWidth="9.00390625" defaultRowHeight="20.25" customHeight="1"/>
  <cols>
    <col min="2" max="2" width="69.00390625" style="0" customWidth="1"/>
  </cols>
  <sheetData>
    <row r="1" ht="20.25" customHeight="1">
      <c r="A1" t="s">
        <v>792</v>
      </c>
    </row>
    <row r="3" spans="1:2" ht="20.25" customHeight="1">
      <c r="A3">
        <v>1</v>
      </c>
      <c r="B3" s="220" t="s">
        <v>787</v>
      </c>
    </row>
    <row r="4" spans="1:2" ht="20.25" customHeight="1">
      <c r="A4">
        <v>2</v>
      </c>
      <c r="B4" s="220" t="s">
        <v>788</v>
      </c>
    </row>
    <row r="5" ht="20.25" customHeight="1">
      <c r="B5" s="220" t="s">
        <v>789</v>
      </c>
    </row>
    <row r="6" spans="1:2" ht="20.25" customHeight="1">
      <c r="A6">
        <v>3</v>
      </c>
      <c r="B6" s="220" t="s">
        <v>786</v>
      </c>
    </row>
    <row r="7" spans="1:2" ht="20.25" customHeight="1">
      <c r="A7">
        <v>4</v>
      </c>
      <c r="B7" s="220" t="s">
        <v>790</v>
      </c>
    </row>
    <row r="8" ht="20.25" customHeight="1">
      <c r="B8" s="220" t="s">
        <v>791</v>
      </c>
    </row>
    <row r="9" spans="1:2" ht="20.25" customHeight="1">
      <c r="A9">
        <v>5</v>
      </c>
      <c r="B9" s="220" t="s">
        <v>793</v>
      </c>
    </row>
    <row r="10" ht="20.25" customHeight="1">
      <c r="B10" s="220" t="s">
        <v>794</v>
      </c>
    </row>
    <row r="11" ht="20.25" customHeight="1">
      <c r="B11" s="220" t="s">
        <v>795</v>
      </c>
    </row>
    <row r="12" ht="20.25" customHeight="1">
      <c r="B12" s="220" t="s">
        <v>796</v>
      </c>
    </row>
    <row r="13" spans="1:2" ht="20.25" customHeight="1">
      <c r="A13">
        <v>6</v>
      </c>
      <c r="B13" s="220" t="s">
        <v>799</v>
      </c>
    </row>
    <row r="14" spans="1:2" ht="20.25" customHeight="1">
      <c r="A14">
        <v>7</v>
      </c>
      <c r="B14" s="220" t="s">
        <v>743</v>
      </c>
    </row>
    <row r="15" ht="20.25" customHeight="1">
      <c r="B15" s="220"/>
    </row>
    <row r="16" ht="20.25" customHeight="1">
      <c r="B16" s="220"/>
    </row>
    <row r="17" ht="20.25" customHeight="1">
      <c r="B17" s="220"/>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indexed="46"/>
  </sheetPr>
  <dimension ref="A1:F36"/>
  <sheetViews>
    <sheetView showGridLines="0" zoomScalePageLayoutView="0" workbookViewId="0" topLeftCell="A1">
      <selection activeCell="C23" sqref="C23"/>
    </sheetView>
  </sheetViews>
  <sheetFormatPr defaultColWidth="9.00390625" defaultRowHeight="21" customHeight="1"/>
  <cols>
    <col min="1" max="1" width="8.375" style="200" customWidth="1"/>
    <col min="2" max="2" width="11.25390625" style="229" customWidth="1"/>
    <col min="3" max="3" width="13.75390625" style="230" customWidth="1"/>
    <col min="4" max="4" width="18.875" style="230" customWidth="1"/>
    <col min="5" max="5" width="17.375" style="230" customWidth="1"/>
    <col min="6" max="6" width="24.375" style="230" customWidth="1"/>
    <col min="7" max="16384" width="9.00390625" style="200" customWidth="1"/>
  </cols>
  <sheetData>
    <row r="1" spans="2:6" ht="21" customHeight="1">
      <c r="B1" s="277" t="s">
        <v>38</v>
      </c>
      <c r="C1" s="277"/>
      <c r="D1" s="277"/>
      <c r="E1" s="277"/>
      <c r="F1" s="277"/>
    </row>
    <row r="2" ht="9.75" customHeight="1"/>
    <row r="3" spans="1:6" s="233" customFormat="1" ht="21" customHeight="1">
      <c r="A3" s="231" t="s">
        <v>800</v>
      </c>
      <c r="B3" s="232" t="s">
        <v>801</v>
      </c>
      <c r="C3" s="216" t="s">
        <v>802</v>
      </c>
      <c r="D3" s="216" t="s">
        <v>803</v>
      </c>
      <c r="E3" s="216" t="s">
        <v>877</v>
      </c>
      <c r="F3" s="216" t="s">
        <v>804</v>
      </c>
    </row>
    <row r="4" spans="1:6" ht="21" customHeight="1">
      <c r="A4" s="234"/>
      <c r="B4" s="235"/>
      <c r="C4" s="216"/>
      <c r="D4" s="216"/>
      <c r="E4" s="216"/>
      <c r="F4" s="216" t="s">
        <v>805</v>
      </c>
    </row>
    <row r="5" spans="1:6" ht="21" customHeight="1">
      <c r="A5" s="234"/>
      <c r="B5" s="235"/>
      <c r="C5" s="216"/>
      <c r="D5" s="216"/>
      <c r="E5" s="216"/>
      <c r="F5" s="216" t="s">
        <v>806</v>
      </c>
    </row>
    <row r="6" spans="1:6" ht="21" customHeight="1">
      <c r="A6" s="234"/>
      <c r="B6" s="235"/>
      <c r="C6" s="216"/>
      <c r="D6" s="216"/>
      <c r="E6" s="216" t="s">
        <v>807</v>
      </c>
      <c r="F6" s="216" t="s">
        <v>808</v>
      </c>
    </row>
    <row r="7" spans="1:6" ht="21" customHeight="1">
      <c r="A7" s="234"/>
      <c r="B7" s="235"/>
      <c r="C7" s="216"/>
      <c r="D7" s="216"/>
      <c r="E7" s="216"/>
      <c r="F7" s="216" t="s">
        <v>809</v>
      </c>
    </row>
    <row r="8" spans="1:6" ht="21" customHeight="1">
      <c r="A8" s="234"/>
      <c r="B8" s="237" t="s">
        <v>840</v>
      </c>
      <c r="C8" s="216"/>
      <c r="D8" s="236"/>
      <c r="E8" s="276" t="s">
        <v>810</v>
      </c>
      <c r="F8" s="276"/>
    </row>
    <row r="9" spans="1:6" ht="21" customHeight="1">
      <c r="A9" s="234"/>
      <c r="B9" s="235"/>
      <c r="C9" s="216"/>
      <c r="D9" s="276" t="s">
        <v>811</v>
      </c>
      <c r="E9" s="276"/>
      <c r="F9" s="276"/>
    </row>
    <row r="10" spans="1:6" ht="21" customHeight="1">
      <c r="A10" s="234"/>
      <c r="B10" s="235"/>
      <c r="C10" s="216"/>
      <c r="D10" s="216"/>
      <c r="E10" s="216"/>
      <c r="F10" s="216"/>
    </row>
    <row r="11" spans="1:6" ht="21" customHeight="1">
      <c r="A11" s="234"/>
      <c r="B11" s="235"/>
      <c r="C11" s="216"/>
      <c r="D11" s="216"/>
      <c r="E11" s="216" t="s">
        <v>812</v>
      </c>
      <c r="F11" s="216" t="s">
        <v>813</v>
      </c>
    </row>
    <row r="12" spans="1:6" ht="21" customHeight="1">
      <c r="A12" s="234"/>
      <c r="B12" s="235"/>
      <c r="C12" s="216"/>
      <c r="D12" s="216"/>
      <c r="E12" s="216"/>
      <c r="F12" s="236" t="s">
        <v>814</v>
      </c>
    </row>
    <row r="13" spans="1:6" ht="21" customHeight="1">
      <c r="A13" s="234"/>
      <c r="B13" s="235"/>
      <c r="C13" s="216"/>
      <c r="D13" s="273" t="s">
        <v>841</v>
      </c>
      <c r="E13" s="275"/>
      <c r="F13" s="274"/>
    </row>
    <row r="14" spans="1:6" ht="21" customHeight="1">
      <c r="A14" s="234"/>
      <c r="B14" s="235"/>
      <c r="C14" s="216"/>
      <c r="D14" s="216"/>
      <c r="E14" s="216"/>
      <c r="F14" s="216"/>
    </row>
    <row r="15" spans="1:6" ht="21" customHeight="1">
      <c r="A15" s="234"/>
      <c r="B15" s="237" t="s">
        <v>842</v>
      </c>
      <c r="C15" s="216"/>
      <c r="D15" s="216" t="s">
        <v>815</v>
      </c>
      <c r="E15" s="216"/>
      <c r="F15" s="216" t="s">
        <v>843</v>
      </c>
    </row>
    <row r="16" spans="1:6" ht="21" customHeight="1">
      <c r="A16" s="234"/>
      <c r="B16" s="237" t="s">
        <v>844</v>
      </c>
      <c r="C16" s="216"/>
      <c r="D16" s="216" t="s">
        <v>816</v>
      </c>
      <c r="E16" s="216"/>
      <c r="F16" s="216"/>
    </row>
    <row r="17" spans="1:6" ht="21" customHeight="1">
      <c r="A17" s="234"/>
      <c r="B17" s="237" t="s">
        <v>845</v>
      </c>
      <c r="C17" s="216" t="s">
        <v>817</v>
      </c>
      <c r="D17" s="216" t="s">
        <v>923</v>
      </c>
      <c r="E17" s="216"/>
      <c r="F17" s="216"/>
    </row>
    <row r="18" spans="1:6" ht="21" customHeight="1">
      <c r="A18" s="234"/>
      <c r="B18" s="235"/>
      <c r="C18" s="216"/>
      <c r="D18" s="216" t="s">
        <v>818</v>
      </c>
      <c r="E18" s="216"/>
      <c r="F18" s="216"/>
    </row>
    <row r="19" spans="1:6" ht="21" customHeight="1">
      <c r="A19" s="234"/>
      <c r="B19" s="235" t="s">
        <v>819</v>
      </c>
      <c r="C19" s="216" t="s">
        <v>820</v>
      </c>
      <c r="D19" s="216" t="s">
        <v>821</v>
      </c>
      <c r="E19" s="216" t="s">
        <v>822</v>
      </c>
      <c r="F19" s="216"/>
    </row>
    <row r="20" spans="1:6" ht="21" customHeight="1">
      <c r="A20" s="234"/>
      <c r="B20" s="235"/>
      <c r="C20" s="216"/>
      <c r="D20" s="216"/>
      <c r="E20" s="216"/>
      <c r="F20" s="216"/>
    </row>
    <row r="21" spans="1:6" ht="21" customHeight="1">
      <c r="A21" s="234"/>
      <c r="B21" s="237" t="s">
        <v>846</v>
      </c>
      <c r="C21" s="216" t="s">
        <v>847</v>
      </c>
      <c r="D21" s="201"/>
      <c r="E21" s="216"/>
      <c r="F21" s="216"/>
    </row>
    <row r="22" spans="1:6" ht="21" customHeight="1">
      <c r="A22" s="234"/>
      <c r="B22" s="235"/>
      <c r="C22" s="216"/>
      <c r="D22" s="216"/>
      <c r="E22" s="216"/>
      <c r="F22" s="216"/>
    </row>
    <row r="23" spans="1:6" ht="21" customHeight="1">
      <c r="A23" s="234"/>
      <c r="B23" s="237" t="s">
        <v>848</v>
      </c>
      <c r="C23" s="216" t="s">
        <v>823</v>
      </c>
      <c r="D23" s="216"/>
      <c r="E23" s="216"/>
      <c r="F23" s="216"/>
    </row>
    <row r="24" spans="1:6" ht="21" customHeight="1">
      <c r="A24" s="234"/>
      <c r="B24" s="235"/>
      <c r="C24" s="216"/>
      <c r="D24" s="216"/>
      <c r="E24" s="216"/>
      <c r="F24" s="216"/>
    </row>
    <row r="25" spans="1:6" ht="21" customHeight="1">
      <c r="A25" s="234"/>
      <c r="B25" s="237" t="s">
        <v>849</v>
      </c>
      <c r="C25" s="216" t="s">
        <v>850</v>
      </c>
      <c r="D25" s="216" t="s">
        <v>824</v>
      </c>
      <c r="E25" s="216" t="s">
        <v>826</v>
      </c>
      <c r="F25" s="216" t="s">
        <v>807</v>
      </c>
    </row>
    <row r="26" spans="1:6" ht="21" customHeight="1">
      <c r="A26" s="234"/>
      <c r="B26" s="235"/>
      <c r="C26" s="216"/>
      <c r="D26" s="216"/>
      <c r="E26" s="273" t="s">
        <v>827</v>
      </c>
      <c r="F26" s="274"/>
    </row>
    <row r="27" spans="1:6" ht="21" customHeight="1">
      <c r="A27" s="234"/>
      <c r="B27" s="237" t="s">
        <v>830</v>
      </c>
      <c r="C27" s="216" t="s">
        <v>851</v>
      </c>
      <c r="D27" s="278" t="s">
        <v>828</v>
      </c>
      <c r="E27" s="279"/>
      <c r="F27" s="280"/>
    </row>
    <row r="28" spans="1:6" ht="21" customHeight="1">
      <c r="A28" s="234"/>
      <c r="B28" s="235"/>
      <c r="C28" s="216"/>
      <c r="D28" s="273" t="s">
        <v>829</v>
      </c>
      <c r="E28" s="275"/>
      <c r="F28" s="274"/>
    </row>
    <row r="29" spans="1:6" ht="21" customHeight="1">
      <c r="A29" s="234"/>
      <c r="B29" s="235"/>
      <c r="C29" s="216" t="s">
        <v>831</v>
      </c>
      <c r="D29" s="236" t="s">
        <v>832</v>
      </c>
      <c r="E29" s="216"/>
      <c r="F29" s="216"/>
    </row>
    <row r="30" spans="1:6" ht="21" customHeight="1">
      <c r="A30" s="234"/>
      <c r="B30" s="235"/>
      <c r="C30" s="216"/>
      <c r="D30" s="216"/>
      <c r="E30" s="216"/>
      <c r="F30" s="216" t="s">
        <v>833</v>
      </c>
    </row>
    <row r="31" spans="1:6" ht="21" customHeight="1">
      <c r="A31" s="234"/>
      <c r="B31" s="235"/>
      <c r="C31" s="216" t="s">
        <v>834</v>
      </c>
      <c r="D31" s="216" t="s">
        <v>835</v>
      </c>
      <c r="E31" s="216"/>
      <c r="F31" s="216" t="s">
        <v>836</v>
      </c>
    </row>
    <row r="32" spans="1:6" ht="21" customHeight="1">
      <c r="A32" s="234"/>
      <c r="B32" s="235"/>
      <c r="C32" s="216"/>
      <c r="D32" s="216"/>
      <c r="E32" s="216"/>
      <c r="F32" s="216"/>
    </row>
    <row r="33" spans="1:6" ht="21" customHeight="1">
      <c r="A33" s="234"/>
      <c r="B33" s="235"/>
      <c r="C33" s="216"/>
      <c r="D33" s="273" t="s">
        <v>837</v>
      </c>
      <c r="E33" s="275"/>
      <c r="F33" s="274"/>
    </row>
    <row r="34" spans="1:6" ht="21" customHeight="1">
      <c r="A34" s="234"/>
      <c r="B34" s="235"/>
      <c r="C34" s="216"/>
      <c r="D34" s="273" t="s">
        <v>838</v>
      </c>
      <c r="E34" s="274"/>
      <c r="F34" s="216"/>
    </row>
    <row r="35" spans="1:6" ht="21" customHeight="1">
      <c r="A35" s="234"/>
      <c r="B35" s="235"/>
      <c r="C35" s="216"/>
      <c r="D35" s="216"/>
      <c r="E35" s="216"/>
      <c r="F35" s="216"/>
    </row>
    <row r="36" spans="1:6" ht="21" customHeight="1">
      <c r="A36" s="234"/>
      <c r="B36" s="235"/>
      <c r="C36" s="216"/>
      <c r="D36" s="273" t="s">
        <v>839</v>
      </c>
      <c r="E36" s="275"/>
      <c r="F36" s="274"/>
    </row>
  </sheetData>
  <sheetProtection/>
  <mergeCells count="10">
    <mergeCell ref="D34:E34"/>
    <mergeCell ref="D36:F36"/>
    <mergeCell ref="E8:F8"/>
    <mergeCell ref="B1:F1"/>
    <mergeCell ref="D33:F33"/>
    <mergeCell ref="D9:F9"/>
    <mergeCell ref="E26:F26"/>
    <mergeCell ref="D28:F28"/>
    <mergeCell ref="D27:F27"/>
    <mergeCell ref="D13:F13"/>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6"/>
  </sheetPr>
  <dimension ref="A1:E212"/>
  <sheetViews>
    <sheetView showGridLines="0" zoomScalePageLayoutView="0" workbookViewId="0" topLeftCell="A1">
      <selection activeCell="B18" sqref="B18"/>
    </sheetView>
  </sheetViews>
  <sheetFormatPr defaultColWidth="9.00390625" defaultRowHeight="32.25" customHeight="1"/>
  <cols>
    <col min="1" max="1" width="8.50390625" style="249" bestFit="1" customWidth="1"/>
    <col min="2" max="2" width="4.625" style="249" customWidth="1"/>
    <col min="3" max="3" width="51.50390625" style="238" customWidth="1"/>
    <col min="4" max="4" width="19.125" style="238" customWidth="1"/>
    <col min="5" max="5" width="49.25390625" style="238" customWidth="1"/>
    <col min="6" max="16384" width="9.00390625" style="238" customWidth="1"/>
  </cols>
  <sheetData>
    <row r="1" spans="1:4" ht="32.25" customHeight="1">
      <c r="A1" s="282" t="s">
        <v>454</v>
      </c>
      <c r="B1" s="283"/>
      <c r="C1" s="283"/>
      <c r="D1" s="250" t="s">
        <v>455</v>
      </c>
    </row>
    <row r="2" spans="1:5" ht="32.25" customHeight="1">
      <c r="A2" s="284" t="s">
        <v>456</v>
      </c>
      <c r="B2" s="281"/>
      <c r="C2" s="281"/>
      <c r="D2" s="240"/>
      <c r="E2" s="219" t="s">
        <v>742</v>
      </c>
    </row>
    <row r="3" spans="1:4" ht="32.25" customHeight="1">
      <c r="A3" s="241" t="s">
        <v>689</v>
      </c>
      <c r="B3" s="281" t="s">
        <v>457</v>
      </c>
      <c r="C3" s="281"/>
      <c r="D3" s="240"/>
    </row>
    <row r="4" spans="1:4" ht="32.25" customHeight="1">
      <c r="A4" s="242"/>
      <c r="B4" s="243" t="s">
        <v>458</v>
      </c>
      <c r="C4" s="244" t="s">
        <v>459</v>
      </c>
      <c r="D4" s="240"/>
    </row>
    <row r="5" spans="1:4" ht="32.25" customHeight="1">
      <c r="A5" s="242"/>
      <c r="B5" s="243" t="s">
        <v>460</v>
      </c>
      <c r="C5" s="244" t="s">
        <v>461</v>
      </c>
      <c r="D5" s="240"/>
    </row>
    <row r="6" spans="1:4" ht="32.25" customHeight="1">
      <c r="A6" s="242"/>
      <c r="B6" s="243" t="s">
        <v>462</v>
      </c>
      <c r="C6" s="244" t="s">
        <v>463</v>
      </c>
      <c r="D6" s="240"/>
    </row>
    <row r="7" spans="1:4" ht="32.25" customHeight="1">
      <c r="A7" s="242"/>
      <c r="B7" s="243" t="s">
        <v>464</v>
      </c>
      <c r="C7" s="244" t="s">
        <v>465</v>
      </c>
      <c r="D7" s="240"/>
    </row>
    <row r="8" spans="1:4" ht="32.25" customHeight="1">
      <c r="A8" s="242"/>
      <c r="B8" s="243" t="s">
        <v>466</v>
      </c>
      <c r="C8" s="239" t="s">
        <v>467</v>
      </c>
      <c r="D8" s="240"/>
    </row>
    <row r="9" spans="1:4" ht="32.25" customHeight="1">
      <c r="A9" s="242"/>
      <c r="B9" s="243" t="s">
        <v>468</v>
      </c>
      <c r="C9" s="244" t="s">
        <v>469</v>
      </c>
      <c r="D9" s="240"/>
    </row>
    <row r="10" spans="1:4" ht="32.25" customHeight="1">
      <c r="A10" s="242"/>
      <c r="B10" s="243" t="s">
        <v>470</v>
      </c>
      <c r="C10" s="244" t="s">
        <v>471</v>
      </c>
      <c r="D10" s="240"/>
    </row>
    <row r="11" spans="1:4" ht="32.25" customHeight="1">
      <c r="A11" s="284" t="s">
        <v>472</v>
      </c>
      <c r="B11" s="281"/>
      <c r="C11" s="281"/>
      <c r="D11" s="240"/>
    </row>
    <row r="12" spans="1:4" ht="32.25" customHeight="1">
      <c r="A12" s="241" t="s">
        <v>473</v>
      </c>
      <c r="B12" s="281" t="s">
        <v>474</v>
      </c>
      <c r="C12" s="281"/>
      <c r="D12" s="240"/>
    </row>
    <row r="13" spans="1:4" ht="32.25" customHeight="1">
      <c r="A13" s="241"/>
      <c r="B13" s="243" t="s">
        <v>458</v>
      </c>
      <c r="C13" s="239" t="s">
        <v>690</v>
      </c>
      <c r="D13" s="240"/>
    </row>
    <row r="14" spans="1:4" ht="32.25" customHeight="1">
      <c r="A14" s="241"/>
      <c r="B14" s="243" t="s">
        <v>460</v>
      </c>
      <c r="C14" s="239" t="s">
        <v>691</v>
      </c>
      <c r="D14" s="240"/>
    </row>
    <row r="15" spans="1:4" ht="32.25" customHeight="1">
      <c r="A15" s="241"/>
      <c r="B15" s="243" t="s">
        <v>462</v>
      </c>
      <c r="C15" s="239" t="s">
        <v>475</v>
      </c>
      <c r="D15" s="240"/>
    </row>
    <row r="16" spans="1:4" ht="32.25" customHeight="1">
      <c r="A16" s="241"/>
      <c r="B16" s="243" t="s">
        <v>464</v>
      </c>
      <c r="C16" s="239" t="s">
        <v>476</v>
      </c>
      <c r="D16" s="240"/>
    </row>
    <row r="17" spans="1:4" ht="32.25" customHeight="1">
      <c r="A17" s="241"/>
      <c r="B17" s="243" t="s">
        <v>466</v>
      </c>
      <c r="C17" s="239" t="s">
        <v>477</v>
      </c>
      <c r="D17" s="240"/>
    </row>
    <row r="18" spans="1:4" ht="32.25" customHeight="1">
      <c r="A18" s="241"/>
      <c r="B18" s="243" t="s">
        <v>468</v>
      </c>
      <c r="C18" s="239" t="s">
        <v>478</v>
      </c>
      <c r="D18" s="240"/>
    </row>
    <row r="19" spans="1:4" ht="32.25" customHeight="1">
      <c r="A19" s="241"/>
      <c r="B19" s="243" t="s">
        <v>470</v>
      </c>
      <c r="C19" s="239" t="s">
        <v>479</v>
      </c>
      <c r="D19" s="240"/>
    </row>
    <row r="20" spans="1:4" ht="32.25" customHeight="1">
      <c r="A20" s="241"/>
      <c r="B20" s="243" t="s">
        <v>480</v>
      </c>
      <c r="C20" s="239" t="s">
        <v>481</v>
      </c>
      <c r="D20" s="240"/>
    </row>
    <row r="21" spans="1:4" ht="32.25" customHeight="1">
      <c r="A21" s="241"/>
      <c r="B21" s="243" t="s">
        <v>482</v>
      </c>
      <c r="C21" s="239" t="s">
        <v>483</v>
      </c>
      <c r="D21" s="240"/>
    </row>
    <row r="22" spans="1:4" ht="32.25" customHeight="1">
      <c r="A22" s="241"/>
      <c r="B22" s="243" t="s">
        <v>484</v>
      </c>
      <c r="C22" s="239" t="s">
        <v>485</v>
      </c>
      <c r="D22" s="240"/>
    </row>
    <row r="23" spans="1:4" ht="32.25" customHeight="1">
      <c r="A23" s="241"/>
      <c r="B23" s="243" t="s">
        <v>486</v>
      </c>
      <c r="C23" s="239" t="s">
        <v>487</v>
      </c>
      <c r="D23" s="240"/>
    </row>
    <row r="24" spans="1:4" ht="32.25" customHeight="1">
      <c r="A24" s="241"/>
      <c r="B24" s="243" t="s">
        <v>488</v>
      </c>
      <c r="C24" s="239" t="s">
        <v>489</v>
      </c>
      <c r="D24" s="240"/>
    </row>
    <row r="25" spans="1:4" ht="32.25" customHeight="1">
      <c r="A25" s="241"/>
      <c r="B25" s="243" t="s">
        <v>490</v>
      </c>
      <c r="C25" s="239" t="s">
        <v>491</v>
      </c>
      <c r="D25" s="240"/>
    </row>
    <row r="26" spans="1:4" ht="57.75" customHeight="1">
      <c r="A26" s="241">
        <v>2</v>
      </c>
      <c r="B26" s="281" t="s">
        <v>492</v>
      </c>
      <c r="C26" s="281"/>
      <c r="D26" s="240"/>
    </row>
    <row r="27" spans="1:4" ht="32.25" customHeight="1">
      <c r="A27" s="241"/>
      <c r="B27" s="243" t="s">
        <v>458</v>
      </c>
      <c r="C27" s="239" t="s">
        <v>493</v>
      </c>
      <c r="D27" s="240"/>
    </row>
    <row r="28" spans="1:4" ht="32.25" customHeight="1">
      <c r="A28" s="241"/>
      <c r="B28" s="243" t="s">
        <v>460</v>
      </c>
      <c r="C28" s="239" t="s">
        <v>494</v>
      </c>
      <c r="D28" s="240"/>
    </row>
    <row r="29" spans="1:4" ht="45.75" customHeight="1">
      <c r="A29" s="241">
        <v>3</v>
      </c>
      <c r="B29" s="281" t="s">
        <v>495</v>
      </c>
      <c r="C29" s="281"/>
      <c r="D29" s="240"/>
    </row>
    <row r="30" spans="1:4" ht="43.5" customHeight="1">
      <c r="A30" s="241"/>
      <c r="B30" s="243" t="s">
        <v>458</v>
      </c>
      <c r="C30" s="239" t="s">
        <v>496</v>
      </c>
      <c r="D30" s="240"/>
    </row>
    <row r="31" spans="1:4" ht="32.25" customHeight="1">
      <c r="A31" s="241"/>
      <c r="B31" s="243" t="s">
        <v>460</v>
      </c>
      <c r="C31" s="239" t="s">
        <v>497</v>
      </c>
      <c r="D31" s="240"/>
    </row>
    <row r="32" spans="1:4" ht="32.25" customHeight="1">
      <c r="A32" s="241"/>
      <c r="B32" s="243" t="s">
        <v>462</v>
      </c>
      <c r="C32" s="239" t="s">
        <v>498</v>
      </c>
      <c r="D32" s="240"/>
    </row>
    <row r="33" spans="1:4" ht="32.25" customHeight="1">
      <c r="A33" s="241"/>
      <c r="B33" s="243" t="s">
        <v>464</v>
      </c>
      <c r="C33" s="239" t="s">
        <v>499</v>
      </c>
      <c r="D33" s="240"/>
    </row>
    <row r="34" spans="1:4" ht="48" customHeight="1">
      <c r="A34" s="241">
        <v>4</v>
      </c>
      <c r="B34" s="281" t="s">
        <v>500</v>
      </c>
      <c r="C34" s="281"/>
      <c r="D34" s="240"/>
    </row>
    <row r="35" spans="1:4" ht="54" customHeight="1">
      <c r="A35" s="241">
        <v>5</v>
      </c>
      <c r="B35" s="281" t="s">
        <v>501</v>
      </c>
      <c r="C35" s="281"/>
      <c r="D35" s="240"/>
    </row>
    <row r="36" spans="1:4" ht="40.5" customHeight="1">
      <c r="A36" s="245" t="s">
        <v>692</v>
      </c>
      <c r="B36" s="285" t="s">
        <v>459</v>
      </c>
      <c r="C36" s="285"/>
      <c r="D36" s="240"/>
    </row>
    <row r="37" spans="1:4" ht="32.25" customHeight="1">
      <c r="A37" s="245" t="s">
        <v>693</v>
      </c>
      <c r="B37" s="285" t="s">
        <v>502</v>
      </c>
      <c r="C37" s="285"/>
      <c r="D37" s="240"/>
    </row>
    <row r="38" spans="1:4" ht="32.25" customHeight="1">
      <c r="A38" s="242"/>
      <c r="B38" s="247" t="s">
        <v>694</v>
      </c>
      <c r="C38" s="239" t="s">
        <v>503</v>
      </c>
      <c r="D38" s="240"/>
    </row>
    <row r="39" spans="1:4" ht="32.25" customHeight="1">
      <c r="A39" s="242"/>
      <c r="B39" s="247" t="s">
        <v>460</v>
      </c>
      <c r="C39" s="239" t="s">
        <v>504</v>
      </c>
      <c r="D39" s="240"/>
    </row>
    <row r="40" spans="1:4" ht="32.25" customHeight="1">
      <c r="A40" s="242"/>
      <c r="B40" s="247" t="s">
        <v>462</v>
      </c>
      <c r="C40" s="239" t="s">
        <v>505</v>
      </c>
      <c r="D40" s="240"/>
    </row>
    <row r="41" spans="1:4" ht="32.25" customHeight="1">
      <c r="A41" s="242"/>
      <c r="B41" s="247" t="s">
        <v>464</v>
      </c>
      <c r="C41" s="239" t="s">
        <v>506</v>
      </c>
      <c r="D41" s="240"/>
    </row>
    <row r="42" spans="1:4" ht="32.25" customHeight="1">
      <c r="A42" s="242"/>
      <c r="B42" s="247" t="s">
        <v>466</v>
      </c>
      <c r="C42" s="239" t="s">
        <v>507</v>
      </c>
      <c r="D42" s="240"/>
    </row>
    <row r="43" spans="1:4" ht="32.25" customHeight="1">
      <c r="A43" s="242"/>
      <c r="B43" s="247" t="s">
        <v>468</v>
      </c>
      <c r="C43" s="239" t="s">
        <v>508</v>
      </c>
      <c r="D43" s="240"/>
    </row>
    <row r="44" spans="1:4" ht="32.25" customHeight="1">
      <c r="A44" s="242"/>
      <c r="B44" s="247" t="s">
        <v>470</v>
      </c>
      <c r="C44" s="239" t="s">
        <v>509</v>
      </c>
      <c r="D44" s="240"/>
    </row>
    <row r="45" spans="1:4" ht="36.75" customHeight="1">
      <c r="A45" s="242"/>
      <c r="B45" s="247" t="s">
        <v>480</v>
      </c>
      <c r="C45" s="239" t="s">
        <v>510</v>
      </c>
      <c r="D45" s="240"/>
    </row>
    <row r="46" spans="1:4" ht="38.25" customHeight="1">
      <c r="A46" s="242"/>
      <c r="B46" s="247" t="s">
        <v>482</v>
      </c>
      <c r="C46" s="239" t="s">
        <v>511</v>
      </c>
      <c r="D46" s="240"/>
    </row>
    <row r="47" spans="1:4" ht="32.25" customHeight="1">
      <c r="A47" s="245" t="s">
        <v>695</v>
      </c>
      <c r="B47" s="285" t="s">
        <v>512</v>
      </c>
      <c r="C47" s="285"/>
      <c r="D47" s="240"/>
    </row>
    <row r="48" spans="1:4" ht="32.25" customHeight="1">
      <c r="A48" s="242"/>
      <c r="B48" s="247" t="s">
        <v>696</v>
      </c>
      <c r="C48" s="244" t="s">
        <v>513</v>
      </c>
      <c r="D48" s="240"/>
    </row>
    <row r="49" spans="1:4" ht="32.25" customHeight="1">
      <c r="A49" s="242"/>
      <c r="B49" s="247" t="s">
        <v>460</v>
      </c>
      <c r="C49" s="244" t="s">
        <v>514</v>
      </c>
      <c r="D49" s="240"/>
    </row>
    <row r="50" spans="1:4" ht="32.25" customHeight="1">
      <c r="A50" s="242"/>
      <c r="B50" s="247" t="s">
        <v>462</v>
      </c>
      <c r="C50" s="244" t="s">
        <v>515</v>
      </c>
      <c r="D50" s="240"/>
    </row>
    <row r="51" spans="1:4" ht="32.25" customHeight="1">
      <c r="A51" s="242"/>
      <c r="B51" s="247" t="s">
        <v>464</v>
      </c>
      <c r="C51" s="244" t="s">
        <v>516</v>
      </c>
      <c r="D51" s="240"/>
    </row>
    <row r="52" spans="1:4" ht="32.25" customHeight="1">
      <c r="A52" s="242"/>
      <c r="B52" s="247" t="s">
        <v>466</v>
      </c>
      <c r="C52" s="239" t="s">
        <v>517</v>
      </c>
      <c r="D52" s="240"/>
    </row>
    <row r="53" spans="1:4" ht="32.25" customHeight="1">
      <c r="A53" s="242"/>
      <c r="B53" s="247" t="s">
        <v>468</v>
      </c>
      <c r="C53" s="244" t="s">
        <v>518</v>
      </c>
      <c r="D53" s="240"/>
    </row>
    <row r="54" spans="1:4" ht="32.25" customHeight="1">
      <c r="A54" s="242"/>
      <c r="B54" s="247" t="s">
        <v>470</v>
      </c>
      <c r="C54" s="244" t="s">
        <v>519</v>
      </c>
      <c r="D54" s="240"/>
    </row>
    <row r="55" spans="1:4" ht="32.25" customHeight="1">
      <c r="A55" s="245" t="s">
        <v>697</v>
      </c>
      <c r="B55" s="285" t="s">
        <v>520</v>
      </c>
      <c r="C55" s="285"/>
      <c r="D55" s="240"/>
    </row>
    <row r="56" spans="1:4" ht="32.25" customHeight="1">
      <c r="A56" s="245" t="s">
        <v>521</v>
      </c>
      <c r="B56" s="285" t="s">
        <v>522</v>
      </c>
      <c r="C56" s="285"/>
      <c r="D56" s="240"/>
    </row>
    <row r="57" spans="1:4" ht="32.25" customHeight="1">
      <c r="A57" s="242"/>
      <c r="B57" s="247" t="s">
        <v>698</v>
      </c>
      <c r="C57" s="239" t="s">
        <v>523</v>
      </c>
      <c r="D57" s="240"/>
    </row>
    <row r="58" spans="1:4" ht="32.25" customHeight="1">
      <c r="A58" s="242"/>
      <c r="B58" s="247" t="s">
        <v>460</v>
      </c>
      <c r="C58" s="239" t="s">
        <v>524</v>
      </c>
      <c r="D58" s="240"/>
    </row>
    <row r="59" spans="1:4" ht="32.25" customHeight="1">
      <c r="A59" s="242"/>
      <c r="B59" s="247" t="s">
        <v>462</v>
      </c>
      <c r="C59" s="239" t="s">
        <v>525</v>
      </c>
      <c r="D59" s="240"/>
    </row>
    <row r="60" spans="1:4" ht="32.25" customHeight="1">
      <c r="A60" s="242"/>
      <c r="B60" s="247" t="s">
        <v>464</v>
      </c>
      <c r="C60" s="239" t="s">
        <v>526</v>
      </c>
      <c r="D60" s="240"/>
    </row>
    <row r="61" spans="1:4" ht="32.25" customHeight="1">
      <c r="A61" s="242"/>
      <c r="B61" s="247" t="s">
        <v>466</v>
      </c>
      <c r="C61" s="239" t="s">
        <v>527</v>
      </c>
      <c r="D61" s="240"/>
    </row>
    <row r="62" spans="1:4" ht="32.25" customHeight="1">
      <c r="A62" s="242"/>
      <c r="B62" s="247" t="s">
        <v>468</v>
      </c>
      <c r="C62" s="239" t="s">
        <v>528</v>
      </c>
      <c r="D62" s="240"/>
    </row>
    <row r="63" spans="1:4" ht="32.25" customHeight="1">
      <c r="A63" s="242"/>
      <c r="B63" s="247" t="s">
        <v>470</v>
      </c>
      <c r="C63" s="239" t="s">
        <v>529</v>
      </c>
      <c r="D63" s="240"/>
    </row>
    <row r="64" spans="1:4" ht="32.25" customHeight="1">
      <c r="A64" s="242"/>
      <c r="B64" s="247" t="s">
        <v>480</v>
      </c>
      <c r="C64" s="239" t="s">
        <v>530</v>
      </c>
      <c r="D64" s="240"/>
    </row>
    <row r="65" spans="1:4" ht="32.25" customHeight="1">
      <c r="A65" s="242"/>
      <c r="B65" s="247" t="s">
        <v>482</v>
      </c>
      <c r="C65" s="239" t="s">
        <v>531</v>
      </c>
      <c r="D65" s="240"/>
    </row>
    <row r="66" spans="1:4" ht="32.25" customHeight="1">
      <c r="A66" s="245" t="s">
        <v>699</v>
      </c>
      <c r="B66" s="285" t="s">
        <v>532</v>
      </c>
      <c r="C66" s="285"/>
      <c r="D66" s="240"/>
    </row>
    <row r="67" spans="1:4" ht="32.25" customHeight="1">
      <c r="A67" s="242"/>
      <c r="B67" s="247" t="s">
        <v>700</v>
      </c>
      <c r="C67" s="239" t="s">
        <v>534</v>
      </c>
      <c r="D67" s="240"/>
    </row>
    <row r="68" spans="1:4" ht="32.25" customHeight="1">
      <c r="A68" s="242"/>
      <c r="B68" s="247" t="s">
        <v>460</v>
      </c>
      <c r="C68" s="244" t="s">
        <v>535</v>
      </c>
      <c r="D68" s="240"/>
    </row>
    <row r="69" spans="1:4" ht="32.25" customHeight="1">
      <c r="A69" s="242"/>
      <c r="B69" s="247" t="s">
        <v>462</v>
      </c>
      <c r="C69" s="244" t="s">
        <v>536</v>
      </c>
      <c r="D69" s="240"/>
    </row>
    <row r="70" spans="1:4" ht="32.25" customHeight="1">
      <c r="A70" s="242"/>
      <c r="B70" s="247"/>
      <c r="C70" s="244" t="s">
        <v>537</v>
      </c>
      <c r="D70" s="240"/>
    </row>
    <row r="71" spans="1:4" ht="32.25" customHeight="1">
      <c r="A71" s="242"/>
      <c r="B71" s="247"/>
      <c r="C71" s="239" t="s">
        <v>538</v>
      </c>
      <c r="D71" s="240"/>
    </row>
    <row r="72" spans="1:4" ht="32.25" customHeight="1">
      <c r="A72" s="242"/>
      <c r="B72" s="247"/>
      <c r="C72" s="244" t="s">
        <v>539</v>
      </c>
      <c r="D72" s="240"/>
    </row>
    <row r="73" spans="1:4" ht="32.25" customHeight="1">
      <c r="A73" s="242"/>
      <c r="B73" s="247"/>
      <c r="C73" s="244" t="s">
        <v>540</v>
      </c>
      <c r="D73" s="240"/>
    </row>
    <row r="74" spans="1:4" ht="32.25" customHeight="1">
      <c r="A74" s="245" t="s">
        <v>701</v>
      </c>
      <c r="B74" s="285" t="s">
        <v>541</v>
      </c>
      <c r="C74" s="285"/>
      <c r="D74" s="240"/>
    </row>
    <row r="75" spans="1:4" ht="32.25" customHeight="1">
      <c r="A75" s="242"/>
      <c r="B75" s="247" t="s">
        <v>702</v>
      </c>
      <c r="C75" s="239" t="s">
        <v>542</v>
      </c>
      <c r="D75" s="240"/>
    </row>
    <row r="76" spans="1:4" ht="32.25" customHeight="1">
      <c r="A76" s="242"/>
      <c r="B76" s="247" t="s">
        <v>460</v>
      </c>
      <c r="C76" s="239" t="s">
        <v>543</v>
      </c>
      <c r="D76" s="240"/>
    </row>
    <row r="77" spans="1:4" ht="32.25" customHeight="1">
      <c r="A77" s="242"/>
      <c r="B77" s="247" t="s">
        <v>462</v>
      </c>
      <c r="C77" s="239" t="s">
        <v>544</v>
      </c>
      <c r="D77" s="240"/>
    </row>
    <row r="78" spans="1:4" ht="32.25" customHeight="1">
      <c r="A78" s="245" t="s">
        <v>703</v>
      </c>
      <c r="B78" s="285" t="s">
        <v>545</v>
      </c>
      <c r="C78" s="285"/>
      <c r="D78" s="240"/>
    </row>
    <row r="79" spans="1:4" ht="32.25" customHeight="1">
      <c r="A79" s="242"/>
      <c r="B79" s="247" t="s">
        <v>533</v>
      </c>
      <c r="C79" s="244" t="s">
        <v>546</v>
      </c>
      <c r="D79" s="240"/>
    </row>
    <row r="80" spans="1:4" ht="32.25" customHeight="1">
      <c r="A80" s="242"/>
      <c r="B80" s="247" t="s">
        <v>460</v>
      </c>
      <c r="C80" s="239" t="s">
        <v>547</v>
      </c>
      <c r="D80" s="240"/>
    </row>
    <row r="81" spans="1:4" ht="32.25" customHeight="1">
      <c r="A81" s="245" t="s">
        <v>704</v>
      </c>
      <c r="B81" s="285" t="s">
        <v>548</v>
      </c>
      <c r="C81" s="285"/>
      <c r="D81" s="240"/>
    </row>
    <row r="82" spans="1:4" ht="32.25" customHeight="1">
      <c r="A82" s="242"/>
      <c r="B82" s="247" t="s">
        <v>533</v>
      </c>
      <c r="C82" s="244" t="s">
        <v>549</v>
      </c>
      <c r="D82" s="240"/>
    </row>
    <row r="83" spans="1:4" ht="32.25" customHeight="1">
      <c r="A83" s="242"/>
      <c r="B83" s="247" t="s">
        <v>460</v>
      </c>
      <c r="C83" s="239" t="s">
        <v>550</v>
      </c>
      <c r="D83" s="240"/>
    </row>
    <row r="84" spans="1:4" ht="32.25" customHeight="1">
      <c r="A84" s="242"/>
      <c r="B84" s="247" t="s">
        <v>462</v>
      </c>
      <c r="C84" s="244" t="s">
        <v>551</v>
      </c>
      <c r="D84" s="240"/>
    </row>
    <row r="85" spans="1:4" ht="32.25" customHeight="1">
      <c r="A85" s="242"/>
      <c r="B85" s="247" t="s">
        <v>464</v>
      </c>
      <c r="C85" s="244" t="s">
        <v>552</v>
      </c>
      <c r="D85" s="240"/>
    </row>
    <row r="86" spans="1:4" ht="32.25" customHeight="1">
      <c r="A86" s="245" t="s">
        <v>705</v>
      </c>
      <c r="B86" s="285" t="s">
        <v>553</v>
      </c>
      <c r="C86" s="285"/>
      <c r="D86" s="240"/>
    </row>
    <row r="87" spans="1:4" ht="32.25" customHeight="1">
      <c r="A87" s="242"/>
      <c r="B87" s="247" t="s">
        <v>706</v>
      </c>
      <c r="C87" s="239" t="s">
        <v>554</v>
      </c>
      <c r="D87" s="240"/>
    </row>
    <row r="88" spans="1:4" ht="45.75" customHeight="1">
      <c r="A88" s="242"/>
      <c r="B88" s="247" t="s">
        <v>460</v>
      </c>
      <c r="C88" s="239" t="s">
        <v>555</v>
      </c>
      <c r="D88" s="240"/>
    </row>
    <row r="89" spans="1:4" ht="32.25" customHeight="1">
      <c r="A89" s="242"/>
      <c r="B89" s="247" t="s">
        <v>462</v>
      </c>
      <c r="C89" s="239" t="s">
        <v>556</v>
      </c>
      <c r="D89" s="240"/>
    </row>
    <row r="90" spans="1:4" ht="32.25" customHeight="1">
      <c r="A90" s="242"/>
      <c r="B90" s="247" t="s">
        <v>464</v>
      </c>
      <c r="C90" s="239" t="s">
        <v>557</v>
      </c>
      <c r="D90" s="240"/>
    </row>
    <row r="91" spans="1:4" ht="32.25" customHeight="1">
      <c r="A91" s="242"/>
      <c r="B91" s="247" t="s">
        <v>466</v>
      </c>
      <c r="C91" s="239" t="s">
        <v>558</v>
      </c>
      <c r="D91" s="240"/>
    </row>
    <row r="92" spans="1:4" ht="32.25" customHeight="1">
      <c r="A92" s="242"/>
      <c r="B92" s="247" t="s">
        <v>468</v>
      </c>
      <c r="C92" s="239" t="s">
        <v>559</v>
      </c>
      <c r="D92" s="240"/>
    </row>
    <row r="93" spans="1:4" ht="32.25" customHeight="1">
      <c r="A93" s="242"/>
      <c r="B93" s="247" t="s">
        <v>470</v>
      </c>
      <c r="C93" s="239" t="s">
        <v>560</v>
      </c>
      <c r="D93" s="240"/>
    </row>
    <row r="94" spans="1:4" ht="32.25" customHeight="1">
      <c r="A94" s="245" t="s">
        <v>707</v>
      </c>
      <c r="B94" s="285" t="s">
        <v>561</v>
      </c>
      <c r="C94" s="285"/>
      <c r="D94" s="240"/>
    </row>
    <row r="95" spans="1:4" ht="32.25" customHeight="1">
      <c r="A95" s="245" t="s">
        <v>562</v>
      </c>
      <c r="B95" s="285" t="s">
        <v>563</v>
      </c>
      <c r="C95" s="285"/>
      <c r="D95" s="240"/>
    </row>
    <row r="96" spans="1:4" ht="32.25" customHeight="1">
      <c r="A96" s="245" t="s">
        <v>564</v>
      </c>
      <c r="B96" s="285" t="s">
        <v>565</v>
      </c>
      <c r="C96" s="285"/>
      <c r="D96" s="240"/>
    </row>
    <row r="97" spans="1:4" ht="32.25" customHeight="1">
      <c r="A97" s="245" t="s">
        <v>566</v>
      </c>
      <c r="B97" s="285" t="s">
        <v>567</v>
      </c>
      <c r="C97" s="285"/>
      <c r="D97" s="240"/>
    </row>
    <row r="98" spans="1:4" ht="32.25" customHeight="1">
      <c r="A98" s="245" t="s">
        <v>568</v>
      </c>
      <c r="B98" s="285" t="s">
        <v>569</v>
      </c>
      <c r="C98" s="285"/>
      <c r="D98" s="240"/>
    </row>
    <row r="99" spans="1:4" ht="32.25" customHeight="1">
      <c r="A99" s="245" t="s">
        <v>570</v>
      </c>
      <c r="B99" s="285" t="s">
        <v>571</v>
      </c>
      <c r="C99" s="285"/>
      <c r="D99" s="240"/>
    </row>
    <row r="100" spans="1:4" ht="32.25" customHeight="1">
      <c r="A100" s="245" t="s">
        <v>572</v>
      </c>
      <c r="B100" s="285" t="s">
        <v>573</v>
      </c>
      <c r="C100" s="285"/>
      <c r="D100" s="240"/>
    </row>
    <row r="101" spans="1:4" ht="32.25" customHeight="1">
      <c r="A101" s="245" t="s">
        <v>574</v>
      </c>
      <c r="B101" s="285" t="s">
        <v>575</v>
      </c>
      <c r="C101" s="285"/>
      <c r="D101" s="240"/>
    </row>
    <row r="102" spans="1:4" ht="32.25" customHeight="1">
      <c r="A102" s="284" t="s">
        <v>576</v>
      </c>
      <c r="B102" s="281"/>
      <c r="C102" s="281"/>
      <c r="D102" s="240"/>
    </row>
    <row r="103" spans="1:4" ht="45" customHeight="1">
      <c r="A103" s="241" t="s">
        <v>708</v>
      </c>
      <c r="B103" s="281" t="s">
        <v>577</v>
      </c>
      <c r="C103" s="281"/>
      <c r="D103" s="240"/>
    </row>
    <row r="104" spans="1:4" ht="32.25" customHeight="1">
      <c r="A104" s="245"/>
      <c r="B104" s="247" t="s">
        <v>709</v>
      </c>
      <c r="C104" s="246" t="s">
        <v>578</v>
      </c>
      <c r="D104" s="240"/>
    </row>
    <row r="105" spans="1:4" ht="32.25" customHeight="1">
      <c r="A105" s="245"/>
      <c r="B105" s="247" t="s">
        <v>460</v>
      </c>
      <c r="C105" s="246" t="s">
        <v>579</v>
      </c>
      <c r="D105" s="240"/>
    </row>
    <row r="106" spans="1:4" ht="32.25" customHeight="1">
      <c r="A106" s="245"/>
      <c r="B106" s="247" t="s">
        <v>462</v>
      </c>
      <c r="C106" s="239" t="s">
        <v>580</v>
      </c>
      <c r="D106" s="240"/>
    </row>
    <row r="107" spans="1:4" ht="46.5" customHeight="1">
      <c r="A107" s="241">
        <v>2</v>
      </c>
      <c r="B107" s="281" t="s">
        <v>581</v>
      </c>
      <c r="C107" s="281"/>
      <c r="D107" s="240"/>
    </row>
    <row r="108" spans="1:4" ht="32.25" customHeight="1">
      <c r="A108" s="245" t="s">
        <v>710</v>
      </c>
      <c r="B108" s="285" t="s">
        <v>461</v>
      </c>
      <c r="C108" s="285"/>
      <c r="D108" s="240"/>
    </row>
    <row r="109" spans="1:4" ht="32.25" customHeight="1">
      <c r="A109" s="245" t="s">
        <v>711</v>
      </c>
      <c r="B109" s="285" t="s">
        <v>582</v>
      </c>
      <c r="C109" s="285"/>
      <c r="D109" s="240"/>
    </row>
    <row r="110" spans="1:4" ht="32.25" customHeight="1">
      <c r="A110" s="245" t="s">
        <v>583</v>
      </c>
      <c r="B110" s="285" t="s">
        <v>584</v>
      </c>
      <c r="C110" s="285"/>
      <c r="D110" s="240"/>
    </row>
    <row r="111" spans="1:4" ht="32.25" customHeight="1">
      <c r="A111" s="245" t="s">
        <v>712</v>
      </c>
      <c r="B111" s="285" t="s">
        <v>585</v>
      </c>
      <c r="C111" s="285"/>
      <c r="D111" s="240"/>
    </row>
    <row r="112" spans="1:4" ht="32.25" customHeight="1">
      <c r="A112" s="242"/>
      <c r="B112" s="247" t="s">
        <v>737</v>
      </c>
      <c r="C112" s="244" t="s">
        <v>586</v>
      </c>
      <c r="D112" s="240"/>
    </row>
    <row r="113" spans="1:4" ht="32.25" customHeight="1">
      <c r="A113" s="242"/>
      <c r="B113" s="247" t="s">
        <v>460</v>
      </c>
      <c r="C113" s="244" t="s">
        <v>587</v>
      </c>
      <c r="D113" s="240"/>
    </row>
    <row r="114" spans="1:4" ht="32.25" customHeight="1">
      <c r="A114" s="242"/>
      <c r="B114" s="247" t="s">
        <v>462</v>
      </c>
      <c r="C114" s="244" t="s">
        <v>588</v>
      </c>
      <c r="D114" s="240"/>
    </row>
    <row r="115" spans="1:4" ht="32.25" customHeight="1">
      <c r="A115" s="242"/>
      <c r="B115" s="247" t="s">
        <v>464</v>
      </c>
      <c r="C115" s="244" t="s">
        <v>589</v>
      </c>
      <c r="D115" s="240"/>
    </row>
    <row r="116" spans="1:4" ht="32.25" customHeight="1">
      <c r="A116" s="245" t="s">
        <v>713</v>
      </c>
      <c r="B116" s="285" t="s">
        <v>590</v>
      </c>
      <c r="C116" s="285"/>
      <c r="D116" s="240"/>
    </row>
    <row r="117" spans="1:4" ht="32.25" customHeight="1">
      <c r="A117" s="245" t="s">
        <v>714</v>
      </c>
      <c r="B117" s="285" t="s">
        <v>591</v>
      </c>
      <c r="C117" s="285"/>
      <c r="D117" s="240"/>
    </row>
    <row r="118" spans="1:4" ht="32.25" customHeight="1">
      <c r="A118" s="245" t="s">
        <v>715</v>
      </c>
      <c r="B118" s="285" t="s">
        <v>592</v>
      </c>
      <c r="C118" s="285"/>
      <c r="D118" s="240"/>
    </row>
    <row r="119" spans="1:4" ht="32.25" customHeight="1">
      <c r="A119" s="245" t="s">
        <v>593</v>
      </c>
      <c r="B119" s="285" t="s">
        <v>594</v>
      </c>
      <c r="C119" s="285"/>
      <c r="D119" s="240"/>
    </row>
    <row r="120" spans="1:4" ht="32.25" customHeight="1">
      <c r="A120" s="245" t="s">
        <v>738</v>
      </c>
      <c r="B120" s="285" t="s">
        <v>595</v>
      </c>
      <c r="C120" s="285"/>
      <c r="D120" s="240"/>
    </row>
    <row r="121" spans="1:4" ht="32.25" customHeight="1">
      <c r="A121" s="245" t="s">
        <v>716</v>
      </c>
      <c r="B121" s="285" t="s">
        <v>596</v>
      </c>
      <c r="C121" s="285"/>
      <c r="D121" s="240"/>
    </row>
    <row r="122" spans="1:4" ht="54.75" customHeight="1">
      <c r="A122" s="245" t="s">
        <v>739</v>
      </c>
      <c r="B122" s="281" t="s">
        <v>597</v>
      </c>
      <c r="C122" s="281"/>
      <c r="D122" s="240"/>
    </row>
    <row r="123" spans="1:4" ht="32.25" customHeight="1">
      <c r="A123" s="245" t="s">
        <v>717</v>
      </c>
      <c r="B123" s="281" t="s">
        <v>598</v>
      </c>
      <c r="C123" s="281"/>
      <c r="D123" s="240"/>
    </row>
    <row r="124" spans="1:4" ht="96" customHeight="1">
      <c r="A124" s="245" t="s">
        <v>718</v>
      </c>
      <c r="B124" s="281" t="s">
        <v>599</v>
      </c>
      <c r="C124" s="281"/>
      <c r="D124" s="240"/>
    </row>
    <row r="125" spans="1:4" ht="32.25" customHeight="1">
      <c r="A125" s="245" t="s">
        <v>719</v>
      </c>
      <c r="B125" s="281" t="s">
        <v>600</v>
      </c>
      <c r="C125" s="281"/>
      <c r="D125" s="240"/>
    </row>
    <row r="126" spans="1:4" ht="65.25" customHeight="1">
      <c r="A126" s="245" t="s">
        <v>720</v>
      </c>
      <c r="B126" s="281" t="s">
        <v>601</v>
      </c>
      <c r="C126" s="281"/>
      <c r="D126" s="248"/>
    </row>
    <row r="127" spans="1:4" ht="32.25" customHeight="1">
      <c r="A127" s="245" t="s">
        <v>602</v>
      </c>
      <c r="B127" s="281" t="s">
        <v>603</v>
      </c>
      <c r="C127" s="281"/>
      <c r="D127" s="240"/>
    </row>
    <row r="128" spans="1:4" ht="32.25" customHeight="1">
      <c r="A128" s="242"/>
      <c r="B128" s="247" t="s">
        <v>721</v>
      </c>
      <c r="C128" s="246" t="s">
        <v>604</v>
      </c>
      <c r="D128" s="240"/>
    </row>
    <row r="129" spans="1:4" ht="32.25" customHeight="1">
      <c r="A129" s="242"/>
      <c r="B129" s="247" t="s">
        <v>460</v>
      </c>
      <c r="C129" s="246" t="s">
        <v>605</v>
      </c>
      <c r="D129" s="240"/>
    </row>
    <row r="130" spans="1:4" ht="32.25" customHeight="1">
      <c r="A130" s="242"/>
      <c r="B130" s="247" t="s">
        <v>462</v>
      </c>
      <c r="C130" s="246" t="s">
        <v>606</v>
      </c>
      <c r="D130" s="240"/>
    </row>
    <row r="131" spans="1:4" ht="32.25" customHeight="1">
      <c r="A131" s="242"/>
      <c r="B131" s="247" t="s">
        <v>464</v>
      </c>
      <c r="C131" s="246" t="s">
        <v>607</v>
      </c>
      <c r="D131" s="240"/>
    </row>
    <row r="132" spans="1:4" ht="32.25" customHeight="1">
      <c r="A132" s="242"/>
      <c r="B132" s="247" t="s">
        <v>466</v>
      </c>
      <c r="C132" s="246" t="s">
        <v>608</v>
      </c>
      <c r="D132" s="240"/>
    </row>
    <row r="133" spans="1:4" ht="32.25" customHeight="1">
      <c r="A133" s="242"/>
      <c r="B133" s="247" t="s">
        <v>468</v>
      </c>
      <c r="C133" s="246" t="s">
        <v>609</v>
      </c>
      <c r="D133" s="240"/>
    </row>
    <row r="134" spans="1:4" ht="32.25" customHeight="1">
      <c r="A134" s="242"/>
      <c r="B134" s="247" t="s">
        <v>470</v>
      </c>
      <c r="C134" s="246" t="s">
        <v>610</v>
      </c>
      <c r="D134" s="240"/>
    </row>
    <row r="135" spans="1:4" ht="32.25" customHeight="1">
      <c r="A135" s="242"/>
      <c r="B135" s="247" t="s">
        <v>480</v>
      </c>
      <c r="C135" s="246" t="s">
        <v>611</v>
      </c>
      <c r="D135" s="240"/>
    </row>
    <row r="136" spans="1:4" ht="32.25" customHeight="1">
      <c r="A136" s="242"/>
      <c r="B136" s="247" t="s">
        <v>482</v>
      </c>
      <c r="C136" s="246" t="s">
        <v>612</v>
      </c>
      <c r="D136" s="240"/>
    </row>
    <row r="137" spans="1:4" ht="32.25" customHeight="1">
      <c r="A137" s="242"/>
      <c r="B137" s="247"/>
      <c r="C137" s="244" t="s">
        <v>613</v>
      </c>
      <c r="D137" s="240"/>
    </row>
    <row r="138" spans="1:4" ht="32.25" customHeight="1">
      <c r="A138" s="242"/>
      <c r="B138" s="247"/>
      <c r="C138" s="244" t="s">
        <v>614</v>
      </c>
      <c r="D138" s="240"/>
    </row>
    <row r="139" spans="1:4" ht="32.25" customHeight="1">
      <c r="A139" s="242"/>
      <c r="B139" s="247"/>
      <c r="C139" s="244" t="s">
        <v>615</v>
      </c>
      <c r="D139" s="240"/>
    </row>
    <row r="140" spans="1:4" ht="32.25" customHeight="1">
      <c r="A140" s="242"/>
      <c r="B140" s="247"/>
      <c r="C140" s="244" t="s">
        <v>616</v>
      </c>
      <c r="D140" s="240"/>
    </row>
    <row r="141" spans="1:4" ht="32.25" customHeight="1">
      <c r="A141" s="242"/>
      <c r="B141" s="247"/>
      <c r="C141" s="244" t="s">
        <v>617</v>
      </c>
      <c r="D141" s="240"/>
    </row>
    <row r="142" spans="1:4" ht="32.25" customHeight="1">
      <c r="A142" s="242"/>
      <c r="B142" s="247"/>
      <c r="C142" s="244" t="s">
        <v>618</v>
      </c>
      <c r="D142" s="240"/>
    </row>
    <row r="143" spans="1:4" ht="68.25" customHeight="1">
      <c r="A143" s="242"/>
      <c r="B143" s="281" t="s">
        <v>619</v>
      </c>
      <c r="C143" s="281"/>
      <c r="D143" s="240"/>
    </row>
    <row r="144" spans="1:4" ht="32.25" customHeight="1">
      <c r="A144" s="242"/>
      <c r="B144" s="247" t="s">
        <v>722</v>
      </c>
      <c r="C144" s="244" t="s">
        <v>620</v>
      </c>
      <c r="D144" s="240"/>
    </row>
    <row r="145" spans="1:4" ht="53.25" customHeight="1">
      <c r="A145" s="242"/>
      <c r="B145" s="247"/>
      <c r="C145" s="239" t="s">
        <v>621</v>
      </c>
      <c r="D145" s="240"/>
    </row>
    <row r="146" spans="1:4" ht="32.25" customHeight="1">
      <c r="A146" s="242"/>
      <c r="B146" s="247" t="s">
        <v>723</v>
      </c>
      <c r="C146" s="244" t="s">
        <v>622</v>
      </c>
      <c r="D146" s="240"/>
    </row>
    <row r="147" spans="1:4" ht="32.25" customHeight="1">
      <c r="A147" s="242"/>
      <c r="B147" s="247"/>
      <c r="C147" s="239" t="s">
        <v>623</v>
      </c>
      <c r="D147" s="240"/>
    </row>
    <row r="148" spans="1:4" ht="32.25" customHeight="1">
      <c r="A148" s="242"/>
      <c r="B148" s="247"/>
      <c r="C148" s="244" t="s">
        <v>624</v>
      </c>
      <c r="D148" s="240"/>
    </row>
    <row r="149" spans="1:4" ht="32.25" customHeight="1">
      <c r="A149" s="242"/>
      <c r="B149" s="247"/>
      <c r="C149" s="244" t="s">
        <v>625</v>
      </c>
      <c r="D149" s="240"/>
    </row>
    <row r="150" spans="1:4" ht="32.25" customHeight="1">
      <c r="A150" s="242"/>
      <c r="B150" s="247"/>
      <c r="C150" s="244" t="s">
        <v>626</v>
      </c>
      <c r="D150" s="240"/>
    </row>
    <row r="151" spans="1:4" ht="32.25" customHeight="1">
      <c r="A151" s="242"/>
      <c r="B151" s="247"/>
      <c r="C151" s="244" t="s">
        <v>627</v>
      </c>
      <c r="D151" s="240"/>
    </row>
    <row r="152" spans="1:4" ht="32.25" customHeight="1">
      <c r="A152" s="242"/>
      <c r="B152" s="247"/>
      <c r="C152" s="244" t="s">
        <v>628</v>
      </c>
      <c r="D152" s="240"/>
    </row>
    <row r="153" spans="1:4" ht="32.25" customHeight="1">
      <c r="A153" s="242"/>
      <c r="B153" s="247"/>
      <c r="C153" s="244" t="s">
        <v>629</v>
      </c>
      <c r="D153" s="240"/>
    </row>
    <row r="154" spans="1:4" ht="32.25" customHeight="1">
      <c r="A154" s="242"/>
      <c r="B154" s="247" t="s">
        <v>630</v>
      </c>
      <c r="C154" s="244" t="s">
        <v>631</v>
      </c>
      <c r="D154" s="240"/>
    </row>
    <row r="155" spans="1:4" ht="77.25" customHeight="1">
      <c r="A155" s="242"/>
      <c r="B155" s="247"/>
      <c r="C155" s="239" t="s">
        <v>632</v>
      </c>
      <c r="D155" s="240"/>
    </row>
    <row r="156" spans="1:4" ht="32.25" customHeight="1">
      <c r="A156" s="245" t="s">
        <v>724</v>
      </c>
      <c r="B156" s="281" t="s">
        <v>633</v>
      </c>
      <c r="C156" s="281"/>
      <c r="D156" s="240"/>
    </row>
    <row r="157" spans="1:4" ht="85.5" customHeight="1">
      <c r="A157" s="245" t="s">
        <v>725</v>
      </c>
      <c r="B157" s="281" t="s">
        <v>635</v>
      </c>
      <c r="C157" s="281"/>
      <c r="D157" s="240"/>
    </row>
    <row r="158" spans="1:4" ht="32.25" customHeight="1">
      <c r="A158" s="242"/>
      <c r="B158" s="247" t="s">
        <v>726</v>
      </c>
      <c r="C158" s="244" t="s">
        <v>631</v>
      </c>
      <c r="D158" s="240"/>
    </row>
    <row r="159" spans="1:4" ht="32.25" customHeight="1">
      <c r="A159" s="242"/>
      <c r="B159" s="247"/>
      <c r="C159" s="239" t="s">
        <v>636</v>
      </c>
      <c r="D159" s="240"/>
    </row>
    <row r="160" spans="1:4" ht="32.25" customHeight="1">
      <c r="A160" s="242"/>
      <c r="B160" s="247"/>
      <c r="C160" s="244" t="s">
        <v>637</v>
      </c>
      <c r="D160" s="240"/>
    </row>
    <row r="161" spans="1:4" ht="32.25" customHeight="1">
      <c r="A161" s="242"/>
      <c r="B161" s="247"/>
      <c r="C161" s="244" t="s">
        <v>638</v>
      </c>
      <c r="D161" s="240"/>
    </row>
    <row r="162" spans="1:4" ht="32.25" customHeight="1">
      <c r="A162" s="242"/>
      <c r="B162" s="247"/>
      <c r="C162" s="244" t="s">
        <v>639</v>
      </c>
      <c r="D162" s="240"/>
    </row>
    <row r="163" spans="1:4" ht="32.25" customHeight="1">
      <c r="A163" s="242"/>
      <c r="B163" s="247"/>
      <c r="C163" s="244" t="s">
        <v>640</v>
      </c>
      <c r="D163" s="240"/>
    </row>
    <row r="164" spans="1:4" ht="32.25" customHeight="1">
      <c r="A164" s="242"/>
      <c r="B164" s="247"/>
      <c r="C164" s="244" t="s">
        <v>641</v>
      </c>
      <c r="D164" s="240"/>
    </row>
    <row r="165" spans="1:4" ht="32.25" customHeight="1">
      <c r="A165" s="242"/>
      <c r="B165" s="247" t="s">
        <v>727</v>
      </c>
      <c r="C165" s="244" t="s">
        <v>642</v>
      </c>
      <c r="D165" s="240"/>
    </row>
    <row r="166" spans="1:4" ht="163.5" customHeight="1">
      <c r="A166" s="242"/>
      <c r="B166" s="247"/>
      <c r="C166" s="239" t="s">
        <v>740</v>
      </c>
      <c r="D166" s="240"/>
    </row>
    <row r="167" spans="1:4" ht="32.25" customHeight="1">
      <c r="A167" s="245" t="s">
        <v>741</v>
      </c>
      <c r="B167" s="281" t="s">
        <v>643</v>
      </c>
      <c r="C167" s="281"/>
      <c r="D167" s="240"/>
    </row>
    <row r="168" spans="1:4" ht="79.5" customHeight="1">
      <c r="A168" s="242"/>
      <c r="B168" s="281" t="s">
        <v>644</v>
      </c>
      <c r="C168" s="281"/>
      <c r="D168" s="240"/>
    </row>
    <row r="169" spans="1:4" ht="50.25" customHeight="1">
      <c r="A169" s="242"/>
      <c r="B169" s="281" t="s">
        <v>645</v>
      </c>
      <c r="C169" s="281"/>
      <c r="D169" s="240"/>
    </row>
    <row r="170" spans="1:4" ht="109.5" customHeight="1">
      <c r="A170" s="242"/>
      <c r="B170" s="281" t="s">
        <v>646</v>
      </c>
      <c r="C170" s="281"/>
      <c r="D170" s="240"/>
    </row>
    <row r="171" spans="1:4" ht="32.25" customHeight="1">
      <c r="A171" s="245" t="s">
        <v>728</v>
      </c>
      <c r="B171" s="281" t="s">
        <v>647</v>
      </c>
      <c r="C171" s="281"/>
      <c r="D171" s="240"/>
    </row>
    <row r="172" spans="1:4" ht="32.25" customHeight="1">
      <c r="A172" s="242" t="s">
        <v>729</v>
      </c>
      <c r="B172" s="281" t="s">
        <v>534</v>
      </c>
      <c r="C172" s="281"/>
      <c r="D172" s="240"/>
    </row>
    <row r="173" spans="1:4" ht="32.25" customHeight="1">
      <c r="A173" s="242"/>
      <c r="B173" s="247" t="s">
        <v>730</v>
      </c>
      <c r="C173" s="239" t="s">
        <v>648</v>
      </c>
      <c r="D173" s="240"/>
    </row>
    <row r="174" spans="1:4" ht="32.25" customHeight="1">
      <c r="A174" s="242"/>
      <c r="B174" s="247" t="s">
        <v>460</v>
      </c>
      <c r="C174" s="239" t="s">
        <v>649</v>
      </c>
      <c r="D174" s="240"/>
    </row>
    <row r="175" spans="1:4" ht="32.25" customHeight="1">
      <c r="A175" s="242" t="s">
        <v>731</v>
      </c>
      <c r="B175" s="281" t="s">
        <v>535</v>
      </c>
      <c r="C175" s="281"/>
      <c r="D175" s="240"/>
    </row>
    <row r="176" spans="1:4" ht="32.25" customHeight="1">
      <c r="A176" s="242"/>
      <c r="B176" s="247" t="s">
        <v>730</v>
      </c>
      <c r="C176" s="239" t="s">
        <v>650</v>
      </c>
      <c r="D176" s="240"/>
    </row>
    <row r="177" spans="1:4" ht="32.25" customHeight="1">
      <c r="A177" s="242" t="s">
        <v>732</v>
      </c>
      <c r="B177" s="281" t="s">
        <v>651</v>
      </c>
      <c r="C177" s="281"/>
      <c r="D177" s="240"/>
    </row>
    <row r="178" spans="1:4" ht="32.25" customHeight="1">
      <c r="A178" s="242" t="s">
        <v>652</v>
      </c>
      <c r="B178" s="281" t="s">
        <v>653</v>
      </c>
      <c r="C178" s="281"/>
      <c r="D178" s="240"/>
    </row>
    <row r="179" spans="1:4" ht="32.25" customHeight="1">
      <c r="A179" s="242" t="s">
        <v>654</v>
      </c>
      <c r="B179" s="281" t="s">
        <v>655</v>
      </c>
      <c r="C179" s="281"/>
      <c r="D179" s="240"/>
    </row>
    <row r="180" spans="1:4" ht="32.25" customHeight="1">
      <c r="A180" s="242"/>
      <c r="B180" s="247" t="s">
        <v>702</v>
      </c>
      <c r="C180" s="239" t="s">
        <v>656</v>
      </c>
      <c r="D180" s="240"/>
    </row>
    <row r="181" spans="1:4" ht="32.25" customHeight="1">
      <c r="A181" s="242"/>
      <c r="B181" s="247" t="s">
        <v>460</v>
      </c>
      <c r="C181" s="239" t="s">
        <v>657</v>
      </c>
      <c r="D181" s="240"/>
    </row>
    <row r="182" spans="1:4" ht="32.25" customHeight="1">
      <c r="A182" s="242"/>
      <c r="B182" s="247" t="s">
        <v>462</v>
      </c>
      <c r="C182" s="239" t="s">
        <v>658</v>
      </c>
      <c r="D182" s="240"/>
    </row>
    <row r="183" spans="1:4" ht="32.25" customHeight="1">
      <c r="A183" s="242"/>
      <c r="B183" s="247"/>
      <c r="C183" s="239" t="s">
        <v>659</v>
      </c>
      <c r="D183" s="240"/>
    </row>
    <row r="184" spans="1:4" ht="32.25" customHeight="1">
      <c r="A184" s="242"/>
      <c r="B184" s="247"/>
      <c r="C184" s="239" t="s">
        <v>660</v>
      </c>
      <c r="D184" s="240"/>
    </row>
    <row r="185" spans="1:4" ht="32.25" customHeight="1">
      <c r="A185" s="242"/>
      <c r="B185" s="247"/>
      <c r="C185" s="239" t="s">
        <v>661</v>
      </c>
      <c r="D185" s="240"/>
    </row>
    <row r="186" spans="1:4" ht="32.25" customHeight="1">
      <c r="A186" s="242"/>
      <c r="B186" s="247" t="s">
        <v>464</v>
      </c>
      <c r="C186" s="239" t="s">
        <v>662</v>
      </c>
      <c r="D186" s="240"/>
    </row>
    <row r="187" spans="1:4" ht="32.25" customHeight="1">
      <c r="A187" s="242"/>
      <c r="B187" s="247" t="s">
        <v>466</v>
      </c>
      <c r="C187" s="239" t="s">
        <v>663</v>
      </c>
      <c r="D187" s="240"/>
    </row>
    <row r="188" spans="1:4" ht="32.25" customHeight="1">
      <c r="A188" s="242" t="s">
        <v>733</v>
      </c>
      <c r="B188" s="281" t="s">
        <v>664</v>
      </c>
      <c r="C188" s="281"/>
      <c r="D188" s="240"/>
    </row>
    <row r="189" spans="1:4" ht="32.25" customHeight="1">
      <c r="A189" s="242"/>
      <c r="B189" s="247" t="s">
        <v>700</v>
      </c>
      <c r="C189" s="239" t="s">
        <v>665</v>
      </c>
      <c r="D189" s="240"/>
    </row>
    <row r="190" spans="1:4" ht="32.25" customHeight="1">
      <c r="A190" s="242"/>
      <c r="B190" s="247" t="s">
        <v>460</v>
      </c>
      <c r="C190" s="239" t="s">
        <v>666</v>
      </c>
      <c r="D190" s="240"/>
    </row>
    <row r="191" spans="1:4" ht="32.25" customHeight="1">
      <c r="A191" s="242"/>
      <c r="B191" s="247" t="s">
        <v>462</v>
      </c>
      <c r="C191" s="239" t="s">
        <v>667</v>
      </c>
      <c r="D191" s="240"/>
    </row>
    <row r="192" spans="1:4" ht="32.25" customHeight="1">
      <c r="A192" s="242"/>
      <c r="B192" s="247" t="s">
        <v>464</v>
      </c>
      <c r="C192" s="239" t="s">
        <v>668</v>
      </c>
      <c r="D192" s="240"/>
    </row>
    <row r="193" spans="1:4" ht="32.25" customHeight="1">
      <c r="A193" s="242"/>
      <c r="B193" s="247" t="s">
        <v>466</v>
      </c>
      <c r="C193" s="239" t="s">
        <v>669</v>
      </c>
      <c r="D193" s="240"/>
    </row>
    <row r="194" spans="1:4" ht="32.25" customHeight="1">
      <c r="A194" s="242"/>
      <c r="B194" s="247" t="s">
        <v>468</v>
      </c>
      <c r="C194" s="239" t="s">
        <v>670</v>
      </c>
      <c r="D194" s="240"/>
    </row>
    <row r="195" spans="1:4" ht="32.25" customHeight="1">
      <c r="A195" s="242" t="s">
        <v>734</v>
      </c>
      <c r="B195" s="281" t="s">
        <v>671</v>
      </c>
      <c r="C195" s="281"/>
      <c r="D195" s="240"/>
    </row>
    <row r="196" spans="1:4" ht="32.25" customHeight="1">
      <c r="A196" s="242"/>
      <c r="B196" s="247" t="s">
        <v>696</v>
      </c>
      <c r="C196" s="239" t="s">
        <v>672</v>
      </c>
      <c r="D196" s="240"/>
    </row>
    <row r="197" spans="1:4" ht="32.25" customHeight="1">
      <c r="A197" s="242"/>
      <c r="B197" s="247" t="s">
        <v>460</v>
      </c>
      <c r="C197" s="239" t="s">
        <v>673</v>
      </c>
      <c r="D197" s="240"/>
    </row>
    <row r="198" spans="1:4" ht="32.25" customHeight="1">
      <c r="A198" s="242" t="s">
        <v>735</v>
      </c>
      <c r="B198" s="281" t="s">
        <v>674</v>
      </c>
      <c r="C198" s="281"/>
      <c r="D198" s="240"/>
    </row>
    <row r="199" spans="1:4" ht="32.25" customHeight="1">
      <c r="A199" s="242"/>
      <c r="B199" s="281" t="s">
        <v>675</v>
      </c>
      <c r="C199" s="281"/>
      <c r="D199" s="240"/>
    </row>
    <row r="200" spans="1:4" ht="32.25" customHeight="1">
      <c r="A200" s="242"/>
      <c r="B200" s="247" t="s">
        <v>736</v>
      </c>
      <c r="C200" s="239" t="s">
        <v>459</v>
      </c>
      <c r="D200" s="240"/>
    </row>
    <row r="201" spans="1:4" ht="32.25" customHeight="1">
      <c r="A201" s="242"/>
      <c r="B201" s="247" t="s">
        <v>460</v>
      </c>
      <c r="C201" s="239" t="s">
        <v>463</v>
      </c>
      <c r="D201" s="240"/>
    </row>
    <row r="202" spans="1:4" ht="32.25" customHeight="1">
      <c r="A202" s="242"/>
      <c r="B202" s="247" t="s">
        <v>462</v>
      </c>
      <c r="C202" s="239" t="s">
        <v>676</v>
      </c>
      <c r="D202" s="240"/>
    </row>
    <row r="203" spans="1:4" ht="32.25" customHeight="1">
      <c r="A203" s="242"/>
      <c r="B203" s="247" t="s">
        <v>464</v>
      </c>
      <c r="C203" s="239" t="s">
        <v>677</v>
      </c>
      <c r="D203" s="240"/>
    </row>
    <row r="204" spans="1:4" ht="32.25" customHeight="1">
      <c r="A204" s="242"/>
      <c r="B204" s="247" t="s">
        <v>466</v>
      </c>
      <c r="C204" s="239" t="s">
        <v>678</v>
      </c>
      <c r="D204" s="240"/>
    </row>
    <row r="205" spans="1:4" ht="32.25" customHeight="1">
      <c r="A205" s="242"/>
      <c r="B205" s="247" t="s">
        <v>468</v>
      </c>
      <c r="C205" s="239" t="s">
        <v>679</v>
      </c>
      <c r="D205" s="240"/>
    </row>
    <row r="206" spans="1:4" ht="32.25" customHeight="1">
      <c r="A206" s="242"/>
      <c r="B206" s="247" t="s">
        <v>470</v>
      </c>
      <c r="C206" s="239" t="s">
        <v>680</v>
      </c>
      <c r="D206" s="240"/>
    </row>
    <row r="207" spans="1:4" ht="32.25" customHeight="1">
      <c r="A207" s="242"/>
      <c r="B207" s="247" t="s">
        <v>480</v>
      </c>
      <c r="C207" s="239" t="s">
        <v>681</v>
      </c>
      <c r="D207" s="240"/>
    </row>
    <row r="208" spans="1:4" ht="32.25" customHeight="1">
      <c r="A208" s="242"/>
      <c r="B208" s="247" t="s">
        <v>482</v>
      </c>
      <c r="C208" s="239" t="s">
        <v>682</v>
      </c>
      <c r="D208" s="240"/>
    </row>
    <row r="209" spans="1:4" ht="32.25" customHeight="1">
      <c r="A209" s="242"/>
      <c r="B209" s="247" t="s">
        <v>683</v>
      </c>
      <c r="C209" s="239" t="s">
        <v>684</v>
      </c>
      <c r="D209" s="240"/>
    </row>
    <row r="210" spans="1:4" ht="32.25" customHeight="1">
      <c r="A210" s="242"/>
      <c r="B210" s="247" t="s">
        <v>685</v>
      </c>
      <c r="C210" s="239" t="s">
        <v>686</v>
      </c>
      <c r="D210" s="240"/>
    </row>
    <row r="211" spans="1:4" ht="32.25" customHeight="1">
      <c r="A211" s="242"/>
      <c r="B211" s="247" t="s">
        <v>687</v>
      </c>
      <c r="C211" s="239" t="s">
        <v>688</v>
      </c>
      <c r="D211" s="240"/>
    </row>
    <row r="212" ht="32.25" customHeight="1">
      <c r="D212" s="239"/>
    </row>
  </sheetData>
  <sheetProtection/>
  <mergeCells count="63">
    <mergeCell ref="B195:C195"/>
    <mergeCell ref="B198:C198"/>
    <mergeCell ref="B199:C199"/>
    <mergeCell ref="B177:C177"/>
    <mergeCell ref="B178:C178"/>
    <mergeCell ref="B179:C179"/>
    <mergeCell ref="B188:C188"/>
    <mergeCell ref="B170:C170"/>
    <mergeCell ref="B171:C171"/>
    <mergeCell ref="B172:C172"/>
    <mergeCell ref="B175:C175"/>
    <mergeCell ref="B157:C157"/>
    <mergeCell ref="B167:C167"/>
    <mergeCell ref="B168:C168"/>
    <mergeCell ref="B169:C169"/>
    <mergeCell ref="B126:C126"/>
    <mergeCell ref="B127:C127"/>
    <mergeCell ref="B143:C143"/>
    <mergeCell ref="B156:C156"/>
    <mergeCell ref="B122:C122"/>
    <mergeCell ref="B123:C123"/>
    <mergeCell ref="B124:C124"/>
    <mergeCell ref="B125:C125"/>
    <mergeCell ref="B118:C118"/>
    <mergeCell ref="B119:C119"/>
    <mergeCell ref="B120:C120"/>
    <mergeCell ref="B121:C121"/>
    <mergeCell ref="B110:C110"/>
    <mergeCell ref="B111:C111"/>
    <mergeCell ref="B116:C116"/>
    <mergeCell ref="B117:C117"/>
    <mergeCell ref="B103:C103"/>
    <mergeCell ref="B107:C107"/>
    <mergeCell ref="B108:C108"/>
    <mergeCell ref="B109:C109"/>
    <mergeCell ref="B99:C99"/>
    <mergeCell ref="B100:C100"/>
    <mergeCell ref="B101:C101"/>
    <mergeCell ref="A102:C102"/>
    <mergeCell ref="B95:C95"/>
    <mergeCell ref="B96:C96"/>
    <mergeCell ref="B97:C97"/>
    <mergeCell ref="B98:C98"/>
    <mergeCell ref="B78:C78"/>
    <mergeCell ref="B81:C81"/>
    <mergeCell ref="B86:C86"/>
    <mergeCell ref="B94:C94"/>
    <mergeCell ref="B55:C55"/>
    <mergeCell ref="B56:C56"/>
    <mergeCell ref="B66:C66"/>
    <mergeCell ref="B74:C74"/>
    <mergeCell ref="B35:C35"/>
    <mergeCell ref="B36:C36"/>
    <mergeCell ref="B37:C37"/>
    <mergeCell ref="B47:C47"/>
    <mergeCell ref="B12:C12"/>
    <mergeCell ref="B26:C26"/>
    <mergeCell ref="B29:C29"/>
    <mergeCell ref="B34:C34"/>
    <mergeCell ref="A1:C1"/>
    <mergeCell ref="A2:C2"/>
    <mergeCell ref="B3:C3"/>
    <mergeCell ref="A11:C11"/>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4"/>
  </sheetPr>
  <dimension ref="A1:F32"/>
  <sheetViews>
    <sheetView showGridLines="0" zoomScalePageLayoutView="0" workbookViewId="0" topLeftCell="A28">
      <selection activeCell="D13" sqref="D13"/>
    </sheetView>
  </sheetViews>
  <sheetFormatPr defaultColWidth="9.00390625" defaultRowHeight="18" customHeight="1"/>
  <cols>
    <col min="1" max="1" width="18.375" style="4" customWidth="1"/>
    <col min="2" max="2" width="19.375" style="4" customWidth="1"/>
    <col min="3" max="3" width="16.375" style="4" customWidth="1"/>
    <col min="4" max="4" width="31.125" style="4" customWidth="1"/>
    <col min="5" max="5" width="3.125" style="4" customWidth="1"/>
    <col min="6" max="6" width="65.875" style="4" bestFit="1" customWidth="1"/>
    <col min="7" max="16384" width="9.00390625" style="4" customWidth="1"/>
  </cols>
  <sheetData>
    <row r="1" s="10" customFormat="1" ht="18" customHeight="1">
      <c r="A1" s="10" t="s">
        <v>184</v>
      </c>
    </row>
    <row r="2" s="10" customFormat="1" ht="18" customHeight="1">
      <c r="A2" s="10" t="s">
        <v>76</v>
      </c>
    </row>
    <row r="3" s="10" customFormat="1" ht="18" customHeight="1"/>
    <row r="4" s="10" customFormat="1" ht="18" customHeight="1"/>
    <row r="5" s="10" customFormat="1" ht="18" customHeight="1"/>
    <row r="6" spans="1:6" s="19" customFormat="1" ht="49.5" customHeight="1">
      <c r="A6" s="288" t="str">
        <f>'医療機関情報'!B11</f>
        <v>治験審査委員会</v>
      </c>
      <c r="B6" s="288"/>
      <c r="C6" s="205" t="s">
        <v>143</v>
      </c>
      <c r="D6" s="205"/>
      <c r="E6" s="10"/>
      <c r="F6" s="182" t="s">
        <v>195</v>
      </c>
    </row>
    <row r="7" spans="2:6" s="19" customFormat="1" ht="24" customHeight="1">
      <c r="B7" s="287" t="s">
        <v>429</v>
      </c>
      <c r="C7" s="287"/>
      <c r="D7" s="206" t="str">
        <f>'医療機関情報'!B7</f>
        <v>福岡東医療センター</v>
      </c>
      <c r="F7" s="182" t="s">
        <v>196</v>
      </c>
    </row>
    <row r="8" s="19" customFormat="1" ht="24" customHeight="1">
      <c r="D8" s="253" t="s">
        <v>930</v>
      </c>
    </row>
    <row r="9" spans="1:6" s="19" customFormat="1" ht="32.25" customHeight="1">
      <c r="A9" s="143" t="s">
        <v>176</v>
      </c>
      <c r="B9" s="143" t="s">
        <v>144</v>
      </c>
      <c r="C9" s="143" t="s">
        <v>145</v>
      </c>
      <c r="D9" s="143" t="s">
        <v>146</v>
      </c>
      <c r="F9" s="182" t="s">
        <v>197</v>
      </c>
    </row>
    <row r="10" spans="1:6" s="19" customFormat="1" ht="32.25" customHeight="1">
      <c r="A10" s="207" t="s">
        <v>177</v>
      </c>
      <c r="B10" s="207" t="s">
        <v>326</v>
      </c>
      <c r="C10" s="252" t="s">
        <v>922</v>
      </c>
      <c r="D10" s="208"/>
      <c r="F10" s="182" t="s">
        <v>198</v>
      </c>
    </row>
    <row r="11" spans="1:6" s="19" customFormat="1" ht="32.25" customHeight="1">
      <c r="A11" s="207" t="s">
        <v>327</v>
      </c>
      <c r="B11" s="207" t="s">
        <v>328</v>
      </c>
      <c r="C11" s="264" t="s">
        <v>898</v>
      </c>
      <c r="D11" s="208"/>
      <c r="F11" s="182"/>
    </row>
    <row r="12" spans="1:4" s="19" customFormat="1" ht="32.25" customHeight="1">
      <c r="A12" s="207" t="s">
        <v>178</v>
      </c>
      <c r="B12" s="207" t="s">
        <v>147</v>
      </c>
      <c r="C12" s="264" t="s">
        <v>931</v>
      </c>
      <c r="D12" s="251" t="s">
        <v>634</v>
      </c>
    </row>
    <row r="13" spans="1:6" s="19" customFormat="1" ht="32.25" customHeight="1">
      <c r="A13" s="207" t="s">
        <v>178</v>
      </c>
      <c r="B13" s="207" t="s">
        <v>147</v>
      </c>
      <c r="C13" s="264" t="s">
        <v>936</v>
      </c>
      <c r="D13" s="265" t="s">
        <v>937</v>
      </c>
      <c r="F13" s="182" t="s">
        <v>199</v>
      </c>
    </row>
    <row r="14" spans="1:6" s="19" customFormat="1" ht="32.25" customHeight="1">
      <c r="A14" s="207" t="s">
        <v>179</v>
      </c>
      <c r="B14" s="207" t="s">
        <v>39</v>
      </c>
      <c r="C14" s="252" t="s">
        <v>932</v>
      </c>
      <c r="D14" s="208"/>
      <c r="F14" s="182" t="s">
        <v>200</v>
      </c>
    </row>
    <row r="15" spans="1:6" s="19" customFormat="1" ht="32.25" customHeight="1">
      <c r="A15" s="207" t="s">
        <v>180</v>
      </c>
      <c r="B15" s="207" t="s">
        <v>148</v>
      </c>
      <c r="C15" s="252" t="s">
        <v>933</v>
      </c>
      <c r="D15" s="208"/>
      <c r="F15" s="182" t="s">
        <v>202</v>
      </c>
    </row>
    <row r="16" spans="1:6" s="19" customFormat="1" ht="32.25" customHeight="1">
      <c r="A16" s="207" t="s">
        <v>179</v>
      </c>
      <c r="B16" s="207" t="s">
        <v>149</v>
      </c>
      <c r="C16" s="252" t="s">
        <v>903</v>
      </c>
      <c r="D16" s="208"/>
      <c r="F16" s="182" t="s">
        <v>201</v>
      </c>
    </row>
    <row r="17" spans="1:6" s="19" customFormat="1" ht="32.25" customHeight="1">
      <c r="A17" s="207" t="s">
        <v>179</v>
      </c>
      <c r="B17" s="252" t="s">
        <v>911</v>
      </c>
      <c r="C17" s="252" t="s">
        <v>934</v>
      </c>
      <c r="D17" s="208"/>
      <c r="F17" s="182" t="s">
        <v>203</v>
      </c>
    </row>
    <row r="18" spans="1:4" s="19" customFormat="1" ht="32.25" customHeight="1">
      <c r="A18" s="207" t="s">
        <v>179</v>
      </c>
      <c r="B18" s="252" t="s">
        <v>901</v>
      </c>
      <c r="C18" s="252" t="s">
        <v>902</v>
      </c>
      <c r="D18" s="208"/>
    </row>
    <row r="19" spans="1:6" s="19" customFormat="1" ht="32.25" customHeight="1">
      <c r="A19" s="207" t="s">
        <v>179</v>
      </c>
      <c r="B19" s="252" t="s">
        <v>899</v>
      </c>
      <c r="C19" s="252" t="s">
        <v>900</v>
      </c>
      <c r="D19" s="208"/>
      <c r="F19" s="182" t="s">
        <v>204</v>
      </c>
    </row>
    <row r="20" spans="1:4" s="19" customFormat="1" ht="32.25" customHeight="1">
      <c r="A20" s="207" t="s">
        <v>180</v>
      </c>
      <c r="B20" s="207" t="s">
        <v>150</v>
      </c>
      <c r="C20" s="252" t="s">
        <v>935</v>
      </c>
      <c r="D20" s="208"/>
    </row>
    <row r="21" ht="18" customHeight="1">
      <c r="A21" s="209"/>
    </row>
    <row r="22" spans="1:4" ht="18" customHeight="1">
      <c r="A22" s="286" t="s">
        <v>151</v>
      </c>
      <c r="B22" s="286"/>
      <c r="C22" s="286"/>
      <c r="D22" s="286"/>
    </row>
    <row r="23" spans="1:4" ht="18" customHeight="1">
      <c r="A23" s="286" t="s">
        <v>904</v>
      </c>
      <c r="B23" s="286"/>
      <c r="C23" s="286"/>
      <c r="D23" s="286"/>
    </row>
    <row r="24" spans="1:4" ht="18" customHeight="1">
      <c r="A24" s="286" t="s">
        <v>152</v>
      </c>
      <c r="B24" s="286"/>
      <c r="C24" s="286"/>
      <c r="D24" s="286"/>
    </row>
    <row r="25" spans="1:4" ht="36" customHeight="1">
      <c r="A25" s="286" t="s">
        <v>153</v>
      </c>
      <c r="B25" s="286"/>
      <c r="C25" s="286"/>
      <c r="D25" s="286"/>
    </row>
    <row r="26" spans="1:4" ht="18" customHeight="1">
      <c r="A26" s="286" t="s">
        <v>329</v>
      </c>
      <c r="B26" s="286"/>
      <c r="C26" s="286"/>
      <c r="D26" s="286"/>
    </row>
    <row r="27" spans="1:4" ht="18" customHeight="1">
      <c r="A27" s="286" t="s">
        <v>825</v>
      </c>
      <c r="B27" s="286"/>
      <c r="C27" s="286"/>
      <c r="D27" s="286"/>
    </row>
    <row r="28" spans="1:4" ht="18" customHeight="1">
      <c r="A28" s="286" t="s">
        <v>137</v>
      </c>
      <c r="B28" s="286"/>
      <c r="C28" s="286"/>
      <c r="D28" s="286"/>
    </row>
    <row r="29" spans="1:4" ht="35.25" customHeight="1">
      <c r="A29" s="286" t="s">
        <v>154</v>
      </c>
      <c r="B29" s="286"/>
      <c r="C29" s="286"/>
      <c r="D29" s="286"/>
    </row>
    <row r="30" spans="1:4" ht="18" customHeight="1">
      <c r="A30" s="286" t="s">
        <v>51</v>
      </c>
      <c r="B30" s="286"/>
      <c r="C30" s="286"/>
      <c r="D30" s="286"/>
    </row>
    <row r="31" spans="1:4" ht="18" customHeight="1">
      <c r="A31" s="286" t="s">
        <v>52</v>
      </c>
      <c r="B31" s="286"/>
      <c r="C31" s="286"/>
      <c r="D31" s="286"/>
    </row>
    <row r="32" spans="1:4" ht="18" customHeight="1">
      <c r="A32" s="286" t="s">
        <v>53</v>
      </c>
      <c r="B32" s="286"/>
      <c r="C32" s="286"/>
      <c r="D32" s="286"/>
    </row>
  </sheetData>
  <sheetProtection/>
  <mergeCells count="13">
    <mergeCell ref="A30:D30"/>
    <mergeCell ref="A32:D32"/>
    <mergeCell ref="A31:D31"/>
    <mergeCell ref="A24:D24"/>
    <mergeCell ref="A25:D25"/>
    <mergeCell ref="A26:D26"/>
    <mergeCell ref="A27:D27"/>
    <mergeCell ref="A22:D22"/>
    <mergeCell ref="A23:D23"/>
    <mergeCell ref="B7:C7"/>
    <mergeCell ref="A6:B6"/>
    <mergeCell ref="A28:D28"/>
    <mergeCell ref="A29:D2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C17"/>
  <sheetViews>
    <sheetView showGridLines="0" zoomScalePageLayoutView="0" workbookViewId="0" topLeftCell="A1">
      <selection activeCell="C21" sqref="C21"/>
    </sheetView>
  </sheetViews>
  <sheetFormatPr defaultColWidth="9.00390625" defaultRowHeight="13.5"/>
  <cols>
    <col min="1" max="1" width="19.25390625" style="10" customWidth="1"/>
    <col min="2" max="2" width="42.75390625" style="10" customWidth="1"/>
    <col min="3" max="3" width="3.50390625" style="10" customWidth="1"/>
    <col min="4" max="16384" width="9.00390625" style="10" customWidth="1"/>
  </cols>
  <sheetData>
    <row r="1" ht="18" customHeight="1">
      <c r="A1" s="10" t="s">
        <v>77</v>
      </c>
    </row>
    <row r="2" ht="18" customHeight="1">
      <c r="A2" s="10" t="s">
        <v>78</v>
      </c>
    </row>
    <row r="3" ht="18" customHeight="1"/>
    <row r="4" spans="1:2" s="19" customFormat="1" ht="22.5" customHeight="1">
      <c r="A4" s="289" t="s">
        <v>895</v>
      </c>
      <c r="B4" s="290"/>
    </row>
    <row r="5" spans="1:2" s="19" customFormat="1" ht="22.5" customHeight="1">
      <c r="A5" s="128" t="s">
        <v>894</v>
      </c>
      <c r="B5" s="254"/>
    </row>
    <row r="6" spans="1:2" s="19" customFormat="1" ht="22.5" customHeight="1">
      <c r="A6" s="128" t="s">
        <v>852</v>
      </c>
      <c r="B6" s="254"/>
    </row>
    <row r="7" spans="1:2" s="19" customFormat="1" ht="22.5" customHeight="1">
      <c r="A7" s="127" t="s">
        <v>775</v>
      </c>
      <c r="B7" s="254"/>
    </row>
    <row r="8" spans="1:2" s="19" customFormat="1" ht="22.5" customHeight="1">
      <c r="A8" s="127" t="s">
        <v>853</v>
      </c>
      <c r="B8" s="254"/>
    </row>
    <row r="9" spans="1:2" s="19" customFormat="1" ht="22.5" customHeight="1">
      <c r="A9" s="127" t="s">
        <v>777</v>
      </c>
      <c r="B9" s="255"/>
    </row>
    <row r="10" spans="1:2" s="19" customFormat="1" ht="22.5" customHeight="1">
      <c r="A10" s="127" t="s">
        <v>287</v>
      </c>
      <c r="B10" s="254"/>
    </row>
    <row r="11" spans="1:2" s="19" customFormat="1" ht="22.5" customHeight="1">
      <c r="A11" s="127" t="s">
        <v>854</v>
      </c>
      <c r="B11" s="254"/>
    </row>
    <row r="12" spans="1:3" ht="22.5" customHeight="1">
      <c r="A12" s="127" t="s">
        <v>776</v>
      </c>
      <c r="B12" s="254"/>
      <c r="C12" s="8"/>
    </row>
    <row r="13" spans="1:3" ht="22.5" customHeight="1">
      <c r="A13" s="129" t="s">
        <v>869</v>
      </c>
      <c r="B13" s="254"/>
      <c r="C13" s="8"/>
    </row>
    <row r="14" spans="1:3" ht="22.5" customHeight="1">
      <c r="A14" s="129" t="s">
        <v>870</v>
      </c>
      <c r="B14" s="22"/>
      <c r="C14" s="8"/>
    </row>
    <row r="15" spans="1:2" ht="22.5" customHeight="1">
      <c r="A15" s="129" t="s">
        <v>11</v>
      </c>
      <c r="B15" s="254"/>
    </row>
    <row r="16" spans="1:2" ht="22.5" customHeight="1">
      <c r="A16" s="129" t="s">
        <v>12</v>
      </c>
      <c r="B16" s="254"/>
    </row>
    <row r="17" spans="1:2" ht="22.5" customHeight="1">
      <c r="A17" s="129" t="s">
        <v>13</v>
      </c>
      <c r="B17" s="257"/>
    </row>
  </sheetData>
  <sheetProtection/>
  <mergeCells count="1">
    <mergeCell ref="A4:B4"/>
  </mergeCells>
  <printOptions/>
  <pageMargins left="0.787" right="0.787" top="0.984" bottom="0.984" header="0.512" footer="0.51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34"/>
  </sheetPr>
  <dimension ref="A1:C28"/>
  <sheetViews>
    <sheetView showGridLines="0" zoomScalePageLayoutView="0" workbookViewId="0" topLeftCell="A1">
      <selection activeCell="B20" sqref="B20:B28"/>
    </sheetView>
  </sheetViews>
  <sheetFormatPr defaultColWidth="9.00390625" defaultRowHeight="18.75" customHeight="1"/>
  <cols>
    <col min="1" max="1" width="21.375" style="10" bestFit="1" customWidth="1"/>
    <col min="2" max="2" width="50.125" style="10" bestFit="1" customWidth="1"/>
    <col min="3" max="3" width="63.125" style="10" customWidth="1"/>
    <col min="4" max="16384" width="9.00390625" style="10" customWidth="1"/>
  </cols>
  <sheetData>
    <row r="1" ht="18.75" customHeight="1">
      <c r="A1" s="10" t="s">
        <v>79</v>
      </c>
    </row>
    <row r="2" ht="18.75" customHeight="1">
      <c r="A2" s="10" t="s">
        <v>80</v>
      </c>
    </row>
    <row r="4" spans="1:2" s="19" customFormat="1" ht="18.75" customHeight="1">
      <c r="A4" s="291" t="s">
        <v>884</v>
      </c>
      <c r="B4" s="291"/>
    </row>
    <row r="5" spans="1:2" s="19" customFormat="1" ht="18.75" customHeight="1">
      <c r="A5" s="128" t="s">
        <v>893</v>
      </c>
      <c r="B5" s="254"/>
    </row>
    <row r="6" spans="1:2" s="19" customFormat="1" ht="18.75" customHeight="1">
      <c r="A6" s="128" t="s">
        <v>852</v>
      </c>
      <c r="B6" s="254"/>
    </row>
    <row r="7" spans="1:2" s="19" customFormat="1" ht="18.75" customHeight="1">
      <c r="A7" s="127" t="s">
        <v>775</v>
      </c>
      <c r="B7" s="254"/>
    </row>
    <row r="8" spans="1:2" s="19" customFormat="1" ht="18.75" customHeight="1">
      <c r="A8" s="127" t="s">
        <v>853</v>
      </c>
      <c r="B8" s="254"/>
    </row>
    <row r="9" spans="1:2" s="19" customFormat="1" ht="18.75" customHeight="1">
      <c r="A9" s="127" t="s">
        <v>777</v>
      </c>
      <c r="B9" s="255"/>
    </row>
    <row r="10" spans="1:2" s="19" customFormat="1" ht="18.75" customHeight="1">
      <c r="A10" s="127" t="s">
        <v>287</v>
      </c>
      <c r="B10" s="254"/>
    </row>
    <row r="11" spans="1:2" s="19" customFormat="1" ht="18.75" customHeight="1">
      <c r="A11" s="127" t="s">
        <v>854</v>
      </c>
      <c r="B11" s="254"/>
    </row>
    <row r="12" spans="1:3" ht="18.75" customHeight="1">
      <c r="A12" s="127" t="s">
        <v>776</v>
      </c>
      <c r="B12" s="254"/>
      <c r="C12" s="8"/>
    </row>
    <row r="13" spans="1:3" ht="18.75" customHeight="1">
      <c r="A13" s="129" t="s">
        <v>869</v>
      </c>
      <c r="B13" s="22"/>
      <c r="C13" s="8"/>
    </row>
    <row r="14" spans="1:3" ht="18.75" customHeight="1">
      <c r="A14" s="129" t="s">
        <v>870</v>
      </c>
      <c r="B14" s="254"/>
      <c r="C14" s="8"/>
    </row>
    <row r="15" spans="1:2" ht="18.75" customHeight="1">
      <c r="A15" s="129" t="s">
        <v>11</v>
      </c>
      <c r="B15" s="254"/>
    </row>
    <row r="16" spans="1:2" ht="18.75" customHeight="1">
      <c r="A16" s="129" t="s">
        <v>12</v>
      </c>
      <c r="B16" s="254"/>
    </row>
    <row r="17" spans="1:2" ht="18.75" customHeight="1">
      <c r="A17" s="129" t="s">
        <v>13</v>
      </c>
      <c r="B17" s="256"/>
    </row>
    <row r="19" spans="1:3" ht="18.75" customHeight="1">
      <c r="A19" s="291" t="s">
        <v>781</v>
      </c>
      <c r="B19" s="291"/>
      <c r="C19" s="182" t="s">
        <v>782</v>
      </c>
    </row>
    <row r="20" spans="1:2" ht="18.75" customHeight="1">
      <c r="A20" s="128" t="s">
        <v>780</v>
      </c>
      <c r="B20" s="254"/>
    </row>
    <row r="21" spans="1:2" ht="18.75" customHeight="1">
      <c r="A21" s="127" t="s">
        <v>287</v>
      </c>
      <c r="B21" s="254"/>
    </row>
    <row r="22" spans="1:2" ht="18.75" customHeight="1">
      <c r="A22" s="127" t="s">
        <v>854</v>
      </c>
      <c r="B22" s="254"/>
    </row>
    <row r="23" spans="1:2" ht="18.75" customHeight="1">
      <c r="A23" s="127" t="s">
        <v>776</v>
      </c>
      <c r="B23" s="254"/>
    </row>
    <row r="24" spans="1:2" ht="18.75" customHeight="1">
      <c r="A24" s="129" t="s">
        <v>869</v>
      </c>
      <c r="B24" s="254"/>
    </row>
    <row r="25" spans="1:2" ht="18.75" customHeight="1">
      <c r="A25" s="129" t="s">
        <v>870</v>
      </c>
      <c r="B25" s="22"/>
    </row>
    <row r="26" spans="1:2" ht="18.75" customHeight="1">
      <c r="A26" s="129" t="s">
        <v>11</v>
      </c>
      <c r="B26" s="254"/>
    </row>
    <row r="27" spans="1:2" ht="18.75" customHeight="1">
      <c r="A27" s="129" t="s">
        <v>12</v>
      </c>
      <c r="B27" s="254"/>
    </row>
    <row r="28" spans="1:2" ht="18.75" customHeight="1">
      <c r="A28" s="129" t="s">
        <v>13</v>
      </c>
      <c r="B28" s="27"/>
    </row>
  </sheetData>
  <sheetProtection/>
  <mergeCells count="2">
    <mergeCell ref="A4:B4"/>
    <mergeCell ref="A19:B19"/>
  </mergeCells>
  <printOptions/>
  <pageMargins left="0.787" right="0.787" top="0.984" bottom="0.984" header="0.512" footer="0.51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34"/>
  </sheetPr>
  <dimension ref="A1:X50"/>
  <sheetViews>
    <sheetView showGridLines="0" zoomScalePageLayoutView="0" workbookViewId="0" topLeftCell="A1">
      <selection activeCell="A5" sqref="A5:B5"/>
    </sheetView>
  </sheetViews>
  <sheetFormatPr defaultColWidth="9.00390625" defaultRowHeight="21.75" customHeight="1"/>
  <cols>
    <col min="1" max="1" width="25.875" style="144" customWidth="1"/>
    <col min="2" max="2" width="57.625" style="17" customWidth="1"/>
    <col min="3" max="3" width="1.75390625" style="186" customWidth="1"/>
    <col min="4" max="4" width="78.125" style="10" customWidth="1"/>
    <col min="5" max="5" width="12.625" style="10" customWidth="1"/>
    <col min="6" max="16384" width="9.00390625" style="10" customWidth="1"/>
  </cols>
  <sheetData>
    <row r="1" spans="1:2" ht="21.75" customHeight="1">
      <c r="A1" s="294" t="s">
        <v>216</v>
      </c>
      <c r="B1" s="294"/>
    </row>
    <row r="2" spans="1:3" ht="21.75" customHeight="1">
      <c r="A2" s="293" t="s">
        <v>214</v>
      </c>
      <c r="B2" s="293"/>
      <c r="C2" s="187"/>
    </row>
    <row r="3" ht="21.75" customHeight="1">
      <c r="A3" s="16"/>
    </row>
    <row r="4" spans="1:4" s="199" customFormat="1" ht="21" customHeight="1">
      <c r="A4" s="178" t="s">
        <v>772</v>
      </c>
      <c r="B4" s="148"/>
      <c r="C4" s="188"/>
      <c r="D4" s="198"/>
    </row>
    <row r="5" spans="1:3" s="19" customFormat="1" ht="21" customHeight="1">
      <c r="A5" s="292" t="s">
        <v>887</v>
      </c>
      <c r="B5" s="292"/>
      <c r="C5" s="189"/>
    </row>
    <row r="6" spans="1:4" s="19" customFormat="1" ht="21" customHeight="1">
      <c r="A6" s="178" t="s">
        <v>286</v>
      </c>
      <c r="B6" s="21"/>
      <c r="C6" s="149"/>
      <c r="D6" s="182" t="s">
        <v>773</v>
      </c>
    </row>
    <row r="7" spans="1:4" s="19" customFormat="1" ht="21" customHeight="1">
      <c r="A7" s="178" t="s">
        <v>89</v>
      </c>
      <c r="B7" s="164"/>
      <c r="C7" s="149"/>
      <c r="D7" s="182" t="s">
        <v>158</v>
      </c>
    </row>
    <row r="8" spans="1:4" s="19" customFormat="1" ht="21" customHeight="1">
      <c r="A8" s="179" t="s">
        <v>93</v>
      </c>
      <c r="B8" s="21"/>
      <c r="C8" s="149"/>
      <c r="D8" s="182" t="s">
        <v>90</v>
      </c>
    </row>
    <row r="9" spans="1:3" s="9" customFormat="1" ht="21" customHeight="1">
      <c r="A9" s="178" t="s">
        <v>421</v>
      </c>
      <c r="B9" s="254"/>
      <c r="C9" s="149"/>
    </row>
    <row r="10" spans="1:3" ht="21" customHeight="1">
      <c r="A10" s="178" t="s">
        <v>866</v>
      </c>
      <c r="B10" s="254"/>
      <c r="C10" s="149"/>
    </row>
    <row r="11" spans="1:3" ht="33" customHeight="1">
      <c r="A11" s="179" t="s">
        <v>210</v>
      </c>
      <c r="B11" s="255"/>
      <c r="C11" s="177"/>
    </row>
    <row r="12" spans="1:4" s="19" customFormat="1" ht="46.5" customHeight="1">
      <c r="A12" s="179" t="s">
        <v>88</v>
      </c>
      <c r="B12" s="258"/>
      <c r="C12" s="177"/>
      <c r="D12" s="182" t="s">
        <v>175</v>
      </c>
    </row>
    <row r="13" spans="1:3" ht="34.5" customHeight="1">
      <c r="A13" s="179" t="s">
        <v>744</v>
      </c>
      <c r="B13" s="255"/>
      <c r="C13" s="177"/>
    </row>
    <row r="14" spans="1:4" s="199" customFormat="1" ht="33" customHeight="1">
      <c r="A14" s="179" t="s">
        <v>185</v>
      </c>
      <c r="B14" s="24"/>
      <c r="C14" s="191"/>
      <c r="D14" s="198"/>
    </row>
    <row r="15" spans="1:3" ht="33" customHeight="1">
      <c r="A15" s="179" t="s">
        <v>186</v>
      </c>
      <c r="B15" s="255"/>
      <c r="C15" s="177"/>
    </row>
    <row r="16" spans="1:4" s="199" customFormat="1" ht="21" customHeight="1">
      <c r="A16" s="178" t="s">
        <v>882</v>
      </c>
      <c r="B16" s="25"/>
      <c r="C16" s="192"/>
      <c r="D16" s="198"/>
    </row>
    <row r="17" spans="1:4" s="19" customFormat="1" ht="21" customHeight="1">
      <c r="A17" s="178" t="s">
        <v>881</v>
      </c>
      <c r="B17" s="23"/>
      <c r="C17" s="177"/>
      <c r="D17" s="182" t="s">
        <v>774</v>
      </c>
    </row>
    <row r="18" spans="1:3" ht="21" customHeight="1">
      <c r="A18" s="178" t="s">
        <v>883</v>
      </c>
      <c r="B18" s="259"/>
      <c r="C18" s="177"/>
    </row>
    <row r="19" spans="1:3" ht="21" customHeight="1">
      <c r="A19" s="178" t="s">
        <v>867</v>
      </c>
      <c r="B19" s="255"/>
      <c r="C19" s="177"/>
    </row>
    <row r="20" spans="1:4" s="19" customFormat="1" ht="30" customHeight="1">
      <c r="A20" s="179" t="s">
        <v>211</v>
      </c>
      <c r="B20" s="23"/>
      <c r="C20" s="177"/>
      <c r="D20" s="182" t="s">
        <v>774</v>
      </c>
    </row>
    <row r="21" spans="1:3" ht="33" customHeight="1">
      <c r="A21" s="178" t="s">
        <v>868</v>
      </c>
      <c r="B21" s="259"/>
      <c r="C21" s="177"/>
    </row>
    <row r="22" spans="1:4" s="19" customFormat="1" ht="24" customHeight="1">
      <c r="A22" s="178" t="s">
        <v>10</v>
      </c>
      <c r="B22" s="255"/>
      <c r="C22" s="177"/>
      <c r="D22" s="182" t="s">
        <v>92</v>
      </c>
    </row>
    <row r="23" spans="1:3" ht="29.25" customHeight="1">
      <c r="A23" s="179" t="s">
        <v>212</v>
      </c>
      <c r="B23" s="22"/>
      <c r="C23" s="149"/>
    </row>
    <row r="24" ht="21.75" customHeight="1">
      <c r="A24" s="180"/>
    </row>
    <row r="25" spans="1:3" s="19" customFormat="1" ht="21.75" customHeight="1">
      <c r="A25" s="181" t="s">
        <v>885</v>
      </c>
      <c r="B25" s="15"/>
      <c r="C25" s="193"/>
    </row>
    <row r="26" spans="1:4" s="199" customFormat="1" ht="21.75" customHeight="1">
      <c r="A26" s="179" t="s">
        <v>430</v>
      </c>
      <c r="B26" s="204"/>
      <c r="C26" s="194"/>
      <c r="D26" s="198"/>
    </row>
    <row r="27" spans="1:4" s="199" customFormat="1" ht="21.75" customHeight="1">
      <c r="A27" s="179" t="s">
        <v>431</v>
      </c>
      <c r="B27" s="204"/>
      <c r="C27" s="194"/>
      <c r="D27" s="198"/>
    </row>
    <row r="28" spans="1:4" s="199" customFormat="1" ht="21.75" customHeight="1">
      <c r="A28" s="179" t="s">
        <v>878</v>
      </c>
      <c r="B28" s="204"/>
      <c r="C28" s="194"/>
      <c r="D28" s="198"/>
    </row>
    <row r="29" spans="1:4" s="19" customFormat="1" ht="21.75" customHeight="1">
      <c r="A29" s="179" t="s">
        <v>770</v>
      </c>
      <c r="B29" s="26"/>
      <c r="C29" s="194"/>
      <c r="D29" s="182" t="s">
        <v>771</v>
      </c>
    </row>
    <row r="30" spans="1:4" s="19" customFormat="1" ht="21.75" customHeight="1">
      <c r="A30" s="178" t="s">
        <v>288</v>
      </c>
      <c r="B30" s="22"/>
      <c r="C30" s="149"/>
      <c r="D30" s="182" t="s">
        <v>774</v>
      </c>
    </row>
    <row r="31" spans="1:4" s="19" customFormat="1" ht="42" customHeight="1">
      <c r="A31" s="179" t="s">
        <v>745</v>
      </c>
      <c r="B31" s="22"/>
      <c r="C31" s="149"/>
      <c r="D31" s="182" t="s">
        <v>774</v>
      </c>
    </row>
    <row r="32" spans="1:4" s="19" customFormat="1" ht="21.75" customHeight="1">
      <c r="A32" s="178" t="s">
        <v>213</v>
      </c>
      <c r="B32" s="26"/>
      <c r="C32" s="194"/>
      <c r="D32" s="182" t="s">
        <v>886</v>
      </c>
    </row>
    <row r="34" spans="1:24" ht="21.75" customHeight="1">
      <c r="A34" s="181" t="s">
        <v>871</v>
      </c>
      <c r="B34" s="15"/>
      <c r="D34" s="182" t="s">
        <v>876</v>
      </c>
      <c r="E34" s="9"/>
      <c r="F34" s="9"/>
      <c r="G34" s="9"/>
      <c r="H34" s="9"/>
      <c r="I34" s="9"/>
      <c r="J34" s="9"/>
      <c r="K34" s="9"/>
      <c r="L34" s="9"/>
      <c r="M34" s="9"/>
      <c r="N34" s="9"/>
      <c r="O34" s="9"/>
      <c r="P34" s="9"/>
      <c r="Q34" s="9"/>
      <c r="R34" s="9"/>
      <c r="S34" s="9"/>
      <c r="T34" s="9"/>
      <c r="U34" s="9"/>
      <c r="V34" s="9"/>
      <c r="W34" s="9"/>
      <c r="X34" s="9"/>
    </row>
    <row r="35" spans="1:24" ht="30" customHeight="1">
      <c r="A35" s="179" t="s">
        <v>872</v>
      </c>
      <c r="B35" s="215"/>
      <c r="C35" s="213"/>
      <c r="D35" s="213"/>
      <c r="E35" s="9"/>
      <c r="F35" s="9"/>
      <c r="G35" s="9"/>
      <c r="H35" s="9"/>
      <c r="I35" s="9"/>
      <c r="J35" s="9"/>
      <c r="K35" s="9"/>
      <c r="L35" s="9"/>
      <c r="M35" s="9"/>
      <c r="N35" s="9"/>
      <c r="O35" s="9"/>
      <c r="P35" s="9"/>
      <c r="Q35" s="9"/>
      <c r="R35" s="9"/>
      <c r="S35" s="9"/>
      <c r="T35" s="9"/>
      <c r="U35" s="9"/>
      <c r="V35" s="9"/>
      <c r="W35" s="9"/>
      <c r="X35" s="9"/>
    </row>
    <row r="36" spans="1:24" ht="30" customHeight="1">
      <c r="A36" s="179" t="s">
        <v>873</v>
      </c>
      <c r="B36" s="215"/>
      <c r="C36" s="213"/>
      <c r="D36" s="213"/>
      <c r="E36" s="9"/>
      <c r="F36" s="9"/>
      <c r="G36" s="9"/>
      <c r="H36" s="9"/>
      <c r="I36" s="9"/>
      <c r="J36" s="9"/>
      <c r="K36" s="9"/>
      <c r="L36" s="9"/>
      <c r="M36" s="9"/>
      <c r="N36" s="9"/>
      <c r="O36" s="9"/>
      <c r="P36" s="9"/>
      <c r="Q36" s="9"/>
      <c r="R36" s="9"/>
      <c r="S36" s="9"/>
      <c r="T36" s="9"/>
      <c r="U36" s="9"/>
      <c r="V36" s="9"/>
      <c r="W36" s="9"/>
      <c r="X36" s="9"/>
    </row>
    <row r="37" spans="1:24" ht="30" customHeight="1">
      <c r="A37" s="179" t="s">
        <v>779</v>
      </c>
      <c r="B37" s="217"/>
      <c r="C37" s="213"/>
      <c r="D37" s="213"/>
      <c r="E37" s="9"/>
      <c r="F37" s="9"/>
      <c r="G37" s="9"/>
      <c r="H37" s="9"/>
      <c r="I37" s="9"/>
      <c r="J37" s="9"/>
      <c r="K37" s="9"/>
      <c r="L37" s="9"/>
      <c r="M37" s="9"/>
      <c r="N37" s="9"/>
      <c r="O37" s="9"/>
      <c r="P37" s="9"/>
      <c r="Q37" s="9"/>
      <c r="R37" s="9"/>
      <c r="S37" s="9"/>
      <c r="T37" s="9"/>
      <c r="U37" s="9"/>
      <c r="V37" s="9"/>
      <c r="W37" s="9"/>
      <c r="X37" s="9"/>
    </row>
    <row r="38" spans="1:24" ht="30" customHeight="1">
      <c r="A38" s="179" t="s">
        <v>746</v>
      </c>
      <c r="B38" s="215"/>
      <c r="C38" s="213"/>
      <c r="D38" s="213"/>
      <c r="E38" s="9"/>
      <c r="F38" s="9"/>
      <c r="G38" s="9"/>
      <c r="H38" s="9"/>
      <c r="I38" s="9"/>
      <c r="J38" s="9"/>
      <c r="K38" s="9"/>
      <c r="L38" s="9"/>
      <c r="M38" s="9"/>
      <c r="N38" s="9"/>
      <c r="O38" s="9"/>
      <c r="P38" s="9"/>
      <c r="Q38" s="9"/>
      <c r="R38" s="9"/>
      <c r="S38" s="9"/>
      <c r="T38" s="9"/>
      <c r="U38" s="9"/>
      <c r="V38" s="9"/>
      <c r="W38" s="9"/>
      <c r="X38" s="9"/>
    </row>
    <row r="39" spans="1:24" ht="30" customHeight="1">
      <c r="A39" s="179" t="s">
        <v>874</v>
      </c>
      <c r="B39" s="215"/>
      <c r="C39" s="213"/>
      <c r="D39" s="213"/>
      <c r="E39" s="9"/>
      <c r="F39" s="9"/>
      <c r="G39" s="9"/>
      <c r="H39" s="9"/>
      <c r="I39" s="9"/>
      <c r="J39" s="9"/>
      <c r="K39" s="9"/>
      <c r="L39" s="9"/>
      <c r="M39" s="9"/>
      <c r="N39" s="9"/>
      <c r="O39" s="9"/>
      <c r="P39" s="9"/>
      <c r="Q39" s="9"/>
      <c r="R39" s="9"/>
      <c r="S39" s="9"/>
      <c r="T39" s="9"/>
      <c r="U39" s="9"/>
      <c r="V39" s="9"/>
      <c r="W39" s="9"/>
      <c r="X39" s="9"/>
    </row>
    <row r="40" spans="1:24" ht="30" customHeight="1">
      <c r="A40" s="179" t="s">
        <v>747</v>
      </c>
      <c r="B40" s="215"/>
      <c r="C40" s="213"/>
      <c r="D40" s="213"/>
      <c r="E40" s="9"/>
      <c r="F40" s="9"/>
      <c r="G40" s="9"/>
      <c r="H40" s="9"/>
      <c r="I40" s="9"/>
      <c r="J40" s="9"/>
      <c r="K40" s="9"/>
      <c r="L40" s="9"/>
      <c r="M40" s="9"/>
      <c r="N40" s="9"/>
      <c r="O40" s="9"/>
      <c r="P40" s="9"/>
      <c r="Q40" s="9"/>
      <c r="R40" s="9"/>
      <c r="S40" s="9"/>
      <c r="T40" s="9"/>
      <c r="U40" s="9"/>
      <c r="V40" s="9"/>
      <c r="W40" s="9"/>
      <c r="X40" s="9"/>
    </row>
    <row r="41" spans="1:24" ht="30" customHeight="1">
      <c r="A41" s="179" t="s">
        <v>748</v>
      </c>
      <c r="B41" s="215"/>
      <c r="C41" s="213"/>
      <c r="D41" s="213"/>
      <c r="E41" s="9"/>
      <c r="F41" s="9"/>
      <c r="G41" s="9"/>
      <c r="H41" s="9"/>
      <c r="I41" s="9"/>
      <c r="J41" s="9"/>
      <c r="K41" s="9"/>
      <c r="L41" s="9"/>
      <c r="M41" s="9"/>
      <c r="N41" s="9"/>
      <c r="O41" s="9"/>
      <c r="P41" s="9"/>
      <c r="Q41" s="9"/>
      <c r="R41" s="9"/>
      <c r="S41" s="9"/>
      <c r="T41" s="9"/>
      <c r="U41" s="9"/>
      <c r="V41" s="9"/>
      <c r="W41" s="9"/>
      <c r="X41" s="9"/>
    </row>
    <row r="42" spans="1:24" ht="30" customHeight="1">
      <c r="A42" s="179" t="s">
        <v>875</v>
      </c>
      <c r="B42" s="215"/>
      <c r="C42" s="213"/>
      <c r="D42" s="213"/>
      <c r="E42" s="9"/>
      <c r="F42" s="9"/>
      <c r="G42" s="9"/>
      <c r="H42" s="9"/>
      <c r="I42" s="9"/>
      <c r="J42" s="9"/>
      <c r="K42" s="9"/>
      <c r="L42" s="9"/>
      <c r="M42" s="9"/>
      <c r="N42" s="9"/>
      <c r="O42" s="9"/>
      <c r="P42" s="9"/>
      <c r="Q42" s="9"/>
      <c r="R42" s="9"/>
      <c r="S42" s="9"/>
      <c r="T42" s="9"/>
      <c r="U42" s="9"/>
      <c r="V42" s="9"/>
      <c r="W42" s="9"/>
      <c r="X42" s="9"/>
    </row>
    <row r="43" spans="1:24" ht="30" customHeight="1">
      <c r="A43" s="179" t="s">
        <v>749</v>
      </c>
      <c r="B43" s="215"/>
      <c r="C43" s="213"/>
      <c r="D43" s="213"/>
      <c r="E43" s="9"/>
      <c r="F43" s="9"/>
      <c r="G43" s="9"/>
      <c r="H43" s="9"/>
      <c r="I43" s="9"/>
      <c r="J43" s="9"/>
      <c r="K43" s="9"/>
      <c r="L43" s="9"/>
      <c r="M43" s="9"/>
      <c r="N43" s="9"/>
      <c r="O43" s="9"/>
      <c r="P43" s="9"/>
      <c r="Q43" s="9"/>
      <c r="R43" s="9"/>
      <c r="S43" s="9"/>
      <c r="T43" s="9"/>
      <c r="U43" s="9"/>
      <c r="V43" s="9"/>
      <c r="W43" s="9"/>
      <c r="X43" s="9"/>
    </row>
    <row r="44" spans="1:24" ht="30" customHeight="1">
      <c r="A44" s="179" t="s">
        <v>906</v>
      </c>
      <c r="B44" s="215"/>
      <c r="C44" s="214"/>
      <c r="D44" s="214"/>
      <c r="E44" s="9"/>
      <c r="F44" s="9"/>
      <c r="G44" s="9"/>
      <c r="H44" s="9"/>
      <c r="I44" s="9"/>
      <c r="J44" s="9"/>
      <c r="K44" s="9"/>
      <c r="L44" s="9"/>
      <c r="M44" s="9"/>
      <c r="N44" s="9"/>
      <c r="O44" s="9"/>
      <c r="P44" s="9"/>
      <c r="Q44" s="9"/>
      <c r="R44" s="9"/>
      <c r="S44" s="9"/>
      <c r="T44" s="9"/>
      <c r="U44" s="9"/>
      <c r="V44" s="9"/>
      <c r="W44" s="9"/>
      <c r="X44" s="9"/>
    </row>
    <row r="45" spans="4:24" ht="21.75" customHeight="1">
      <c r="D45" s="9"/>
      <c r="E45" s="9"/>
      <c r="F45" s="9"/>
      <c r="G45" s="9"/>
      <c r="H45" s="9"/>
      <c r="I45" s="9"/>
      <c r="J45" s="9"/>
      <c r="K45" s="9"/>
      <c r="L45" s="9"/>
      <c r="M45" s="9"/>
      <c r="N45" s="9"/>
      <c r="O45" s="9"/>
      <c r="P45" s="9"/>
      <c r="Q45" s="9"/>
      <c r="R45" s="9"/>
      <c r="S45" s="9"/>
      <c r="T45" s="9"/>
      <c r="U45" s="9"/>
      <c r="V45" s="9"/>
      <c r="W45" s="9"/>
      <c r="X45" s="9"/>
    </row>
    <row r="46" spans="4:24" ht="21.75" customHeight="1">
      <c r="D46" s="9"/>
      <c r="E46" s="9"/>
      <c r="F46" s="9"/>
      <c r="G46" s="9"/>
      <c r="H46" s="9"/>
      <c r="I46" s="9"/>
      <c r="J46" s="9"/>
      <c r="K46" s="9"/>
      <c r="L46" s="9"/>
      <c r="M46" s="9"/>
      <c r="N46" s="9"/>
      <c r="O46" s="9"/>
      <c r="P46" s="9"/>
      <c r="Q46" s="9"/>
      <c r="R46" s="9"/>
      <c r="S46" s="9"/>
      <c r="T46" s="9"/>
      <c r="U46" s="9"/>
      <c r="V46" s="9"/>
      <c r="W46" s="9"/>
      <c r="X46" s="9"/>
    </row>
    <row r="47" spans="4:24" ht="21.75" customHeight="1">
      <c r="D47" s="9"/>
      <c r="E47" s="9"/>
      <c r="F47" s="9"/>
      <c r="G47" s="9"/>
      <c r="H47" s="9"/>
      <c r="I47" s="9"/>
      <c r="J47" s="9"/>
      <c r="K47" s="9"/>
      <c r="L47" s="9"/>
      <c r="M47" s="9"/>
      <c r="N47" s="9"/>
      <c r="O47" s="9"/>
      <c r="P47" s="9"/>
      <c r="Q47" s="9"/>
      <c r="R47" s="9"/>
      <c r="S47" s="9"/>
      <c r="T47" s="9"/>
      <c r="U47" s="9"/>
      <c r="V47" s="9"/>
      <c r="W47" s="9"/>
      <c r="X47" s="9"/>
    </row>
    <row r="48" spans="4:24" ht="21.75" customHeight="1">
      <c r="D48" s="9"/>
      <c r="E48" s="9"/>
      <c r="F48" s="9"/>
      <c r="G48" s="9"/>
      <c r="H48" s="9"/>
      <c r="I48" s="9"/>
      <c r="J48" s="9"/>
      <c r="K48" s="9"/>
      <c r="L48" s="9"/>
      <c r="M48" s="9"/>
      <c r="N48" s="9"/>
      <c r="O48" s="9"/>
      <c r="P48" s="9"/>
      <c r="Q48" s="9"/>
      <c r="R48" s="9"/>
      <c r="S48" s="9"/>
      <c r="T48" s="9"/>
      <c r="U48" s="9"/>
      <c r="V48" s="9"/>
      <c r="W48" s="9"/>
      <c r="X48" s="9"/>
    </row>
    <row r="49" spans="4:24" ht="21.75" customHeight="1">
      <c r="D49" s="9"/>
      <c r="E49" s="9"/>
      <c r="F49" s="9"/>
      <c r="G49" s="9"/>
      <c r="H49" s="9"/>
      <c r="I49" s="9"/>
      <c r="J49" s="9"/>
      <c r="K49" s="9"/>
      <c r="L49" s="9"/>
      <c r="M49" s="9"/>
      <c r="N49" s="9"/>
      <c r="O49" s="9"/>
      <c r="P49" s="9"/>
      <c r="Q49" s="9"/>
      <c r="R49" s="9"/>
      <c r="S49" s="9"/>
      <c r="T49" s="9"/>
      <c r="U49" s="9"/>
      <c r="V49" s="9"/>
      <c r="W49" s="9"/>
      <c r="X49" s="9"/>
    </row>
    <row r="50" spans="4:24" ht="21.75" customHeight="1">
      <c r="D50" s="9"/>
      <c r="E50" s="9"/>
      <c r="F50" s="9"/>
      <c r="G50" s="9"/>
      <c r="H50" s="9"/>
      <c r="I50" s="9"/>
      <c r="J50" s="9"/>
      <c r="K50" s="9"/>
      <c r="L50" s="9"/>
      <c r="M50" s="9"/>
      <c r="N50" s="9"/>
      <c r="O50" s="9"/>
      <c r="P50" s="9"/>
      <c r="Q50" s="9"/>
      <c r="R50" s="9"/>
      <c r="S50" s="9"/>
      <c r="T50" s="9"/>
      <c r="U50" s="9"/>
      <c r="V50" s="9"/>
      <c r="W50" s="9"/>
      <c r="X50" s="9"/>
    </row>
  </sheetData>
  <sheetProtection/>
  <mergeCells count="3">
    <mergeCell ref="A5:B5"/>
    <mergeCell ref="A2:B2"/>
    <mergeCell ref="A1:B1"/>
  </mergeCells>
  <conditionalFormatting sqref="B8:C8">
    <cfRule type="cellIs" priority="1" dxfId="0" operator="between" stopIfTrue="1">
      <formula>0.8</formula>
      <formula>1</formula>
    </cfRule>
  </conditionalFormatting>
  <printOptions/>
  <pageMargins left="0.787" right="0.787" top="0.984" bottom="0.984" header="0.512" footer="0.51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fukuokae2</dc:creator>
  <cp:keywords/>
  <dc:description/>
  <cp:lastModifiedBy>濱﨑</cp:lastModifiedBy>
  <cp:lastPrinted>2014-10-24T02:00:08Z</cp:lastPrinted>
  <dcterms:created xsi:type="dcterms:W3CDTF">2005-06-07T23:45:59Z</dcterms:created>
  <dcterms:modified xsi:type="dcterms:W3CDTF">2017-05-18T08:37:56Z</dcterms:modified>
  <cp:category/>
  <cp:version/>
  <cp:contentType/>
  <cp:contentStatus/>
</cp:coreProperties>
</file>